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3º Trimestre/Publicar/"/>
    </mc:Choice>
  </mc:AlternateContent>
  <xr:revisionPtr revIDLastSave="4" documentId="8_{8D947730-408F-4817-A2A7-58955BEB5A8D}" xr6:coauthVersionLast="47" xr6:coauthVersionMax="47" xr10:uidLastSave="{59C6BC75-4598-4BE1-9BC0-D4F6CF6AAA8E}"/>
  <bookViews>
    <workbookView xWindow="-120" yWindow="-120" windowWidth="29040" windowHeight="15840" xr2:uid="{00000000-000D-0000-FFFF-FFFF00000000}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Denuncias-Renuncias" sheetId="20" r:id="rId20"/>
    <sheet name="Distribucion % Denuncias" sheetId="21" r:id="rId21"/>
    <sheet name="Sobreseimientos" sheetId="22" r:id="rId22"/>
    <sheet name="Terminación" sheetId="24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20" l="1"/>
  <c r="R28" i="20"/>
  <c r="G33" i="19" l="1"/>
  <c r="I35" i="19"/>
  <c r="I39" i="19"/>
  <c r="G45" i="19"/>
  <c r="I46" i="19"/>
  <c r="K27" i="19" l="1"/>
  <c r="J27" i="19"/>
  <c r="I27" i="19"/>
  <c r="H27" i="19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O28" i="20" l="1"/>
  <c r="G28" i="20"/>
  <c r="D28" i="20"/>
  <c r="I28" i="20"/>
  <c r="E28" i="20"/>
  <c r="K28" i="20"/>
  <c r="M28" i="20"/>
  <c r="Q28" i="20"/>
  <c r="N28" i="20"/>
  <c r="F28" i="20"/>
  <c r="L28" i="20"/>
  <c r="H28" i="20"/>
  <c r="P28" i="20"/>
  <c r="J28" i="20"/>
  <c r="CD28" i="5" l="1"/>
  <c r="CL28" i="5"/>
  <c r="AX28" i="5"/>
  <c r="BV28" i="5"/>
  <c r="BN28" i="5"/>
  <c r="BF28" i="5"/>
  <c r="CJ28" i="5"/>
  <c r="CB28" i="5"/>
  <c r="BT28" i="5"/>
  <c r="BL28" i="5"/>
  <c r="BD28" i="5"/>
  <c r="AV28" i="5"/>
  <c r="CE28" i="5"/>
  <c r="BW28" i="5"/>
  <c r="BO28" i="5"/>
  <c r="BG28" i="5"/>
  <c r="AY28" i="5"/>
  <c r="CH28" i="5"/>
  <c r="BZ28" i="5"/>
  <c r="BR28" i="5"/>
  <c r="BJ28" i="5"/>
  <c r="BB28" i="5"/>
  <c r="CK28" i="5"/>
  <c r="CC28" i="5"/>
  <c r="BU28" i="5"/>
  <c r="BM28" i="5"/>
  <c r="BE28" i="5"/>
  <c r="AW28" i="5"/>
  <c r="CF28" i="5"/>
  <c r="BX28" i="5"/>
  <c r="BP28" i="5"/>
  <c r="BH28" i="5"/>
  <c r="AZ28" i="5"/>
  <c r="CI28" i="5"/>
  <c r="CA28" i="5"/>
  <c r="BS28" i="5"/>
  <c r="BK28" i="5"/>
  <c r="BC28" i="5"/>
  <c r="CG28" i="5"/>
  <c r="BY28" i="5"/>
  <c r="BQ28" i="5"/>
  <c r="BI28" i="5"/>
  <c r="BA28" i="5"/>
  <c r="AU28" i="5"/>
  <c r="AN29" i="2" l="1"/>
  <c r="AV29" i="2"/>
  <c r="P29" i="2"/>
  <c r="H29" i="2"/>
  <c r="AF29" i="2"/>
  <c r="X29" i="2"/>
  <c r="AU29" i="2"/>
  <c r="AM29" i="2"/>
  <c r="AE29" i="2"/>
  <c r="W29" i="2"/>
  <c r="O29" i="2"/>
  <c r="G29" i="2"/>
  <c r="AT29" i="2"/>
  <c r="AL29" i="2"/>
  <c r="AD29" i="2"/>
  <c r="V29" i="2"/>
  <c r="N29" i="2"/>
  <c r="F29" i="2"/>
  <c r="AS29" i="2"/>
  <c r="AK29" i="2"/>
  <c r="AC29" i="2"/>
  <c r="U29" i="2"/>
  <c r="M29" i="2"/>
  <c r="E29" i="2"/>
  <c r="AR29" i="2"/>
  <c r="AJ29" i="2"/>
  <c r="AB29" i="2"/>
  <c r="T29" i="2"/>
  <c r="L29" i="2"/>
  <c r="D29" i="2"/>
  <c r="AQ29" i="2"/>
  <c r="AI29" i="2"/>
  <c r="AA29" i="2"/>
  <c r="S29" i="2"/>
  <c r="K29" i="2"/>
  <c r="AX29" i="2"/>
  <c r="AP29" i="2"/>
  <c r="AH29" i="2"/>
  <c r="Z29" i="2"/>
  <c r="R29" i="2"/>
  <c r="J29" i="2"/>
  <c r="AW29" i="2"/>
  <c r="AO29" i="2"/>
  <c r="AG29" i="2"/>
  <c r="Y29" i="2"/>
  <c r="Q29" i="2"/>
  <c r="I29" i="2"/>
  <c r="J46" i="19" l="1"/>
  <c r="J45" i="19"/>
  <c r="H34" i="19"/>
  <c r="J43" i="19" l="1"/>
  <c r="I43" i="19"/>
  <c r="J38" i="19"/>
  <c r="H38" i="19"/>
  <c r="J37" i="19"/>
  <c r="I37" i="19"/>
  <c r="G39" i="19"/>
  <c r="J39" i="19"/>
  <c r="H39" i="19"/>
  <c r="G36" i="19"/>
  <c r="J36" i="19"/>
  <c r="J33" i="19"/>
  <c r="I33" i="19"/>
  <c r="H33" i="19"/>
  <c r="G37" i="19"/>
  <c r="H37" i="19"/>
  <c r="H41" i="19"/>
  <c r="J41" i="19"/>
  <c r="G46" i="19"/>
  <c r="H46" i="19"/>
  <c r="J47" i="19"/>
  <c r="I47" i="19"/>
  <c r="H40" i="19"/>
  <c r="I40" i="19"/>
  <c r="I48" i="19"/>
  <c r="J48" i="19"/>
  <c r="J35" i="19"/>
  <c r="G35" i="19"/>
  <c r="H35" i="19"/>
  <c r="J44" i="19"/>
  <c r="I44" i="19"/>
  <c r="G42" i="19"/>
  <c r="H42" i="19"/>
  <c r="J42" i="19"/>
  <c r="I42" i="19"/>
  <c r="G34" i="19"/>
  <c r="I34" i="19"/>
  <c r="J34" i="19"/>
  <c r="J32" i="19"/>
  <c r="G32" i="19"/>
  <c r="I36" i="19"/>
  <c r="H36" i="19"/>
  <c r="I45" i="19"/>
  <c r="H45" i="19"/>
  <c r="G38" i="19"/>
  <c r="I38" i="19"/>
  <c r="G40" i="19"/>
  <c r="J40" i="19"/>
  <c r="H48" i="19"/>
  <c r="G48" i="19"/>
  <c r="G43" i="19"/>
  <c r="H43" i="19"/>
  <c r="H44" i="19"/>
  <c r="G44" i="19"/>
  <c r="G47" i="19"/>
  <c r="H47" i="19"/>
  <c r="G41" i="19"/>
  <c r="I41" i="19"/>
  <c r="I32" i="19"/>
  <c r="H32" i="19"/>
  <c r="L27" i="19"/>
  <c r="J49" i="19" s="1"/>
  <c r="H29" i="15"/>
  <c r="I29" i="15"/>
  <c r="G49" i="19" l="1"/>
  <c r="H49" i="19"/>
  <c r="I49" i="19"/>
  <c r="I27" i="21"/>
  <c r="E27" i="21"/>
  <c r="U27" i="20"/>
  <c r="V27" i="20"/>
  <c r="U26" i="20"/>
  <c r="V26" i="20"/>
  <c r="X25" i="20"/>
  <c r="U25" i="20"/>
  <c r="V25" i="20"/>
  <c r="U24" i="20"/>
  <c r="V24" i="20"/>
  <c r="V23" i="20"/>
  <c r="U22" i="20"/>
  <c r="V22" i="20"/>
  <c r="U21" i="20"/>
  <c r="V21" i="20"/>
  <c r="U20" i="20"/>
  <c r="V20" i="20"/>
  <c r="D19" i="21"/>
  <c r="U19" i="20"/>
  <c r="V19" i="20"/>
  <c r="U18" i="20"/>
  <c r="V18" i="20"/>
  <c r="U17" i="20"/>
  <c r="V17" i="20"/>
  <c r="W16" i="20"/>
  <c r="V16" i="20"/>
  <c r="V15" i="20"/>
  <c r="U14" i="20"/>
  <c r="V14" i="20"/>
  <c r="U13" i="20"/>
  <c r="V13" i="20"/>
  <c r="U12" i="20"/>
  <c r="V12" i="20"/>
  <c r="V11" i="20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Y27" i="20"/>
  <c r="Z26" i="20"/>
  <c r="Z25" i="20"/>
  <c r="Z21" i="20"/>
  <c r="Y19" i="20"/>
  <c r="Z17" i="20"/>
  <c r="Z13" i="20"/>
  <c r="Y11" i="20"/>
  <c r="R28" i="3"/>
  <c r="Q28" i="3"/>
  <c r="P28" i="3"/>
  <c r="O28" i="3"/>
  <c r="M28" i="3"/>
  <c r="J28" i="3"/>
  <c r="I28" i="3"/>
  <c r="G28" i="3"/>
  <c r="F28" i="3"/>
  <c r="E28" i="3"/>
  <c r="C28" i="3"/>
  <c r="C29" i="2"/>
  <c r="N28" i="3" l="1"/>
  <c r="C28" i="6"/>
  <c r="K28" i="6"/>
  <c r="I29" i="13"/>
  <c r="L29" i="13"/>
  <c r="H29" i="13"/>
  <c r="K29" i="13"/>
  <c r="J29" i="13"/>
  <c r="C16" i="13"/>
  <c r="F16" i="13"/>
  <c r="G16" i="13"/>
  <c r="E16" i="13"/>
  <c r="D16" i="13"/>
  <c r="N17" i="13"/>
  <c r="P17" i="13"/>
  <c r="Q17" i="13"/>
  <c r="M17" i="13"/>
  <c r="O17" i="13"/>
  <c r="D20" i="13"/>
  <c r="G20" i="13"/>
  <c r="C20" i="13"/>
  <c r="F20" i="13"/>
  <c r="E20" i="13"/>
  <c r="P21" i="13"/>
  <c r="O21" i="13"/>
  <c r="N21" i="13"/>
  <c r="Q21" i="13"/>
  <c r="M21" i="13"/>
  <c r="G24" i="13"/>
  <c r="F24" i="13"/>
  <c r="E24" i="13"/>
  <c r="C24" i="13"/>
  <c r="D24" i="13"/>
  <c r="N25" i="13"/>
  <c r="Q25" i="13"/>
  <c r="M25" i="13"/>
  <c r="P25" i="13"/>
  <c r="O25" i="13"/>
  <c r="D28" i="13"/>
  <c r="G28" i="13"/>
  <c r="C28" i="13"/>
  <c r="F28" i="13"/>
  <c r="E28" i="13"/>
  <c r="P29" i="13"/>
  <c r="N29" i="13"/>
  <c r="Q29" i="13"/>
  <c r="M29" i="13"/>
  <c r="O29" i="13"/>
  <c r="J16" i="13"/>
  <c r="H16" i="13"/>
  <c r="I16" i="13"/>
  <c r="L16" i="13"/>
  <c r="K16" i="13"/>
  <c r="V17" i="13"/>
  <c r="R17" i="13"/>
  <c r="U17" i="13"/>
  <c r="T17" i="13"/>
  <c r="S17" i="13"/>
  <c r="I20" i="13"/>
  <c r="L20" i="13"/>
  <c r="H20" i="13"/>
  <c r="J20" i="13"/>
  <c r="K20" i="13"/>
  <c r="T21" i="13"/>
  <c r="V21" i="13"/>
  <c r="R21" i="13"/>
  <c r="S21" i="13"/>
  <c r="U21" i="13"/>
  <c r="J24" i="13"/>
  <c r="I24" i="13"/>
  <c r="L24" i="13"/>
  <c r="H24" i="13"/>
  <c r="K24" i="13"/>
  <c r="V25" i="13"/>
  <c r="R25" i="13"/>
  <c r="T25" i="13"/>
  <c r="U25" i="13"/>
  <c r="S25" i="13"/>
  <c r="L28" i="13"/>
  <c r="H28" i="13"/>
  <c r="K28" i="13"/>
  <c r="I28" i="13"/>
  <c r="J28" i="13"/>
  <c r="T29" i="13"/>
  <c r="S29" i="13"/>
  <c r="V29" i="13"/>
  <c r="R29" i="13"/>
  <c r="U29" i="13"/>
  <c r="S18" i="13"/>
  <c r="V18" i="13"/>
  <c r="R18" i="13"/>
  <c r="U18" i="13"/>
  <c r="T18" i="13"/>
  <c r="U22" i="13"/>
  <c r="T22" i="13"/>
  <c r="S22" i="13"/>
  <c r="V22" i="13"/>
  <c r="R22" i="13"/>
  <c r="F15" i="13"/>
  <c r="D15" i="13"/>
  <c r="E15" i="13"/>
  <c r="G15" i="13"/>
  <c r="C15" i="13"/>
  <c r="N16" i="13"/>
  <c r="Q16" i="13"/>
  <c r="M16" i="13"/>
  <c r="P16" i="13"/>
  <c r="O16" i="13"/>
  <c r="D19" i="13"/>
  <c r="G19" i="13"/>
  <c r="C19" i="13"/>
  <c r="F19" i="13"/>
  <c r="E19" i="13"/>
  <c r="P20" i="13"/>
  <c r="O20" i="13"/>
  <c r="N20" i="13"/>
  <c r="Q20" i="13"/>
  <c r="M20" i="13"/>
  <c r="F23" i="13"/>
  <c r="E23" i="13"/>
  <c r="D23" i="13"/>
  <c r="G23" i="13"/>
  <c r="C23" i="13"/>
  <c r="N24" i="13"/>
  <c r="Q24" i="13"/>
  <c r="M24" i="13"/>
  <c r="P24" i="13"/>
  <c r="O24" i="13"/>
  <c r="D27" i="13"/>
  <c r="G27" i="13"/>
  <c r="C27" i="13"/>
  <c r="F27" i="13"/>
  <c r="E27" i="13"/>
  <c r="P28" i="13"/>
  <c r="O28" i="13"/>
  <c r="N28" i="13"/>
  <c r="Q28" i="13"/>
  <c r="M28" i="13"/>
  <c r="F31" i="13"/>
  <c r="E31" i="13"/>
  <c r="D31" i="13"/>
  <c r="G31" i="13"/>
  <c r="C31" i="13"/>
  <c r="I21" i="13"/>
  <c r="L21" i="13"/>
  <c r="H21" i="13"/>
  <c r="K21" i="13"/>
  <c r="J21" i="13"/>
  <c r="K25" i="13"/>
  <c r="J25" i="13"/>
  <c r="I25" i="13"/>
  <c r="L25" i="13"/>
  <c r="H25" i="13"/>
  <c r="J15" i="13"/>
  <c r="L15" i="13"/>
  <c r="I15" i="13"/>
  <c r="H15" i="13"/>
  <c r="K15" i="13"/>
  <c r="V16" i="13"/>
  <c r="R16" i="13"/>
  <c r="U16" i="13"/>
  <c r="T16" i="13"/>
  <c r="S16" i="13"/>
  <c r="L19" i="13"/>
  <c r="H19" i="13"/>
  <c r="K19" i="13"/>
  <c r="J19" i="13"/>
  <c r="I19" i="13"/>
  <c r="T20" i="13"/>
  <c r="S20" i="13"/>
  <c r="V20" i="13"/>
  <c r="R20" i="13"/>
  <c r="U20" i="13"/>
  <c r="J23" i="13"/>
  <c r="I23" i="13"/>
  <c r="L23" i="13"/>
  <c r="H23" i="13"/>
  <c r="K23" i="13"/>
  <c r="V24" i="13"/>
  <c r="R24" i="13"/>
  <c r="U24" i="13"/>
  <c r="T24" i="13"/>
  <c r="S24" i="13"/>
  <c r="L27" i="13"/>
  <c r="H27" i="13"/>
  <c r="K27" i="13"/>
  <c r="J27" i="13"/>
  <c r="I27" i="13"/>
  <c r="T28" i="13"/>
  <c r="S28" i="13"/>
  <c r="V28" i="13"/>
  <c r="R28" i="13"/>
  <c r="U28" i="13"/>
  <c r="J31" i="13"/>
  <c r="I31" i="13"/>
  <c r="L31" i="13"/>
  <c r="H31" i="13"/>
  <c r="K31" i="13"/>
  <c r="K17" i="13"/>
  <c r="J17" i="13"/>
  <c r="I17" i="13"/>
  <c r="L17" i="13"/>
  <c r="H17" i="13"/>
  <c r="S26" i="13"/>
  <c r="V26" i="13"/>
  <c r="R26" i="13"/>
  <c r="U26" i="13"/>
  <c r="T26" i="13"/>
  <c r="U30" i="13"/>
  <c r="T30" i="13"/>
  <c r="S30" i="13"/>
  <c r="V30" i="13"/>
  <c r="R30" i="13"/>
  <c r="N15" i="13"/>
  <c r="P15" i="13"/>
  <c r="Q15" i="13"/>
  <c r="M15" i="13"/>
  <c r="O15" i="13"/>
  <c r="G18" i="13"/>
  <c r="C18" i="13"/>
  <c r="E18" i="13"/>
  <c r="D18" i="13"/>
  <c r="F18" i="13"/>
  <c r="O19" i="13"/>
  <c r="Q19" i="13"/>
  <c r="M19" i="13"/>
  <c r="P19" i="13"/>
  <c r="N19" i="13"/>
  <c r="C22" i="13"/>
  <c r="E22" i="13"/>
  <c r="D22" i="13"/>
  <c r="G22" i="13"/>
  <c r="F22" i="13"/>
  <c r="Q23" i="13"/>
  <c r="M23" i="13"/>
  <c r="P23" i="13"/>
  <c r="O23" i="13"/>
  <c r="N23" i="13"/>
  <c r="G26" i="13"/>
  <c r="C26" i="13"/>
  <c r="E26" i="13"/>
  <c r="F26" i="13"/>
  <c r="D26" i="13"/>
  <c r="M27" i="13"/>
  <c r="P27" i="13"/>
  <c r="O27" i="13"/>
  <c r="N27" i="13"/>
  <c r="Q27" i="13"/>
  <c r="F30" i="13"/>
  <c r="E30" i="13"/>
  <c r="G30" i="13"/>
  <c r="D30" i="13"/>
  <c r="C30" i="13"/>
  <c r="Q31" i="13"/>
  <c r="M31" i="13"/>
  <c r="P31" i="13"/>
  <c r="N31" i="13"/>
  <c r="O31" i="13"/>
  <c r="V15" i="13"/>
  <c r="R15" i="13"/>
  <c r="U15" i="13"/>
  <c r="T15" i="13"/>
  <c r="S15" i="13"/>
  <c r="K18" i="13"/>
  <c r="J18" i="13"/>
  <c r="I18" i="13"/>
  <c r="L18" i="13"/>
  <c r="H18" i="13"/>
  <c r="S19" i="13"/>
  <c r="V19" i="13"/>
  <c r="R19" i="13"/>
  <c r="U19" i="13"/>
  <c r="T19" i="13"/>
  <c r="I22" i="13"/>
  <c r="J22" i="13"/>
  <c r="L22" i="13"/>
  <c r="H22" i="13"/>
  <c r="K22" i="13"/>
  <c r="U23" i="13"/>
  <c r="T23" i="13"/>
  <c r="S23" i="13"/>
  <c r="V23" i="13"/>
  <c r="R23" i="13"/>
  <c r="L26" i="13"/>
  <c r="K26" i="13"/>
  <c r="I26" i="13"/>
  <c r="J26" i="13"/>
  <c r="H26" i="13"/>
  <c r="S27" i="13"/>
  <c r="U27" i="13"/>
  <c r="V27" i="13"/>
  <c r="R27" i="13"/>
  <c r="T27" i="13"/>
  <c r="I30" i="13"/>
  <c r="J30" i="13"/>
  <c r="L30" i="13"/>
  <c r="H30" i="13"/>
  <c r="K30" i="13"/>
  <c r="U31" i="13"/>
  <c r="T31" i="13"/>
  <c r="S31" i="13"/>
  <c r="R31" i="13"/>
  <c r="V31" i="13"/>
  <c r="G17" i="13"/>
  <c r="C17" i="13"/>
  <c r="F17" i="13"/>
  <c r="E17" i="13"/>
  <c r="D17" i="13"/>
  <c r="O18" i="13"/>
  <c r="N18" i="13"/>
  <c r="Q18" i="13"/>
  <c r="M18" i="13"/>
  <c r="P18" i="13"/>
  <c r="E21" i="13"/>
  <c r="D21" i="13"/>
  <c r="G21" i="13"/>
  <c r="C21" i="13"/>
  <c r="F21" i="13"/>
  <c r="Q22" i="13"/>
  <c r="M22" i="13"/>
  <c r="P22" i="13"/>
  <c r="O22" i="13"/>
  <c r="N22" i="13"/>
  <c r="G25" i="13"/>
  <c r="C25" i="13"/>
  <c r="F25" i="13"/>
  <c r="E25" i="13"/>
  <c r="D25" i="13"/>
  <c r="O26" i="13"/>
  <c r="N26" i="13"/>
  <c r="Q26" i="13"/>
  <c r="M26" i="13"/>
  <c r="P26" i="13"/>
  <c r="E29" i="13"/>
  <c r="D29" i="13"/>
  <c r="G29" i="13"/>
  <c r="C29" i="13"/>
  <c r="F29" i="13"/>
  <c r="Q30" i="13"/>
  <c r="M30" i="13"/>
  <c r="P30" i="13"/>
  <c r="O30" i="13"/>
  <c r="N30" i="13"/>
  <c r="D28" i="4"/>
  <c r="L28" i="4"/>
  <c r="T28" i="4"/>
  <c r="I28" i="5"/>
  <c r="Q28" i="5"/>
  <c r="Y28" i="5"/>
  <c r="AG28" i="5"/>
  <c r="AO28" i="5"/>
  <c r="K28" i="3"/>
  <c r="H28" i="3"/>
  <c r="D28" i="3"/>
  <c r="J28" i="4"/>
  <c r="R28" i="4"/>
  <c r="F28" i="5"/>
  <c r="N28" i="5"/>
  <c r="V28" i="5"/>
  <c r="AD28" i="5"/>
  <c r="AL28" i="5"/>
  <c r="AT28" i="5"/>
  <c r="J28" i="6"/>
  <c r="L28" i="3"/>
  <c r="E28" i="5"/>
  <c r="M28" i="5"/>
  <c r="U28" i="5"/>
  <c r="AC28" i="5"/>
  <c r="AK28" i="5"/>
  <c r="AS28" i="5"/>
  <c r="G28" i="4"/>
  <c r="O28" i="4"/>
  <c r="C28" i="5"/>
  <c r="K28" i="5"/>
  <c r="S28" i="5"/>
  <c r="E32" i="12"/>
  <c r="M32" i="12"/>
  <c r="U32" i="12"/>
  <c r="AC32" i="12"/>
  <c r="G31" i="14"/>
  <c r="O31" i="14"/>
  <c r="W31" i="14"/>
  <c r="AE31" i="14"/>
  <c r="C28" i="4"/>
  <c r="K28" i="4"/>
  <c r="S28" i="4"/>
  <c r="H28" i="6"/>
  <c r="D28" i="5"/>
  <c r="L28" i="5"/>
  <c r="T28" i="5"/>
  <c r="AB28" i="5"/>
  <c r="AJ28" i="5"/>
  <c r="AR28" i="5"/>
  <c r="F28" i="6"/>
  <c r="N28" i="6"/>
  <c r="C33" i="19"/>
  <c r="G11" i="19"/>
  <c r="C35" i="19"/>
  <c r="G13" i="19"/>
  <c r="C37" i="19"/>
  <c r="G15" i="19"/>
  <c r="C39" i="19"/>
  <c r="G17" i="19"/>
  <c r="C41" i="19"/>
  <c r="G19" i="19"/>
  <c r="C43" i="19"/>
  <c r="G21" i="19"/>
  <c r="C45" i="19"/>
  <c r="G23" i="19"/>
  <c r="C47" i="19"/>
  <c r="G25" i="19"/>
  <c r="C32" i="19"/>
  <c r="G10" i="19"/>
  <c r="C34" i="19"/>
  <c r="G12" i="19"/>
  <c r="C36" i="19"/>
  <c r="G14" i="19"/>
  <c r="C38" i="19"/>
  <c r="G16" i="19"/>
  <c r="C40" i="19"/>
  <c r="G18" i="19"/>
  <c r="C42" i="19"/>
  <c r="G20" i="19"/>
  <c r="C44" i="19"/>
  <c r="G22" i="19"/>
  <c r="C46" i="19"/>
  <c r="G24" i="19"/>
  <c r="C48" i="19"/>
  <c r="G26" i="19"/>
  <c r="F28" i="4"/>
  <c r="N28" i="4"/>
  <c r="V28" i="4"/>
  <c r="J28" i="5"/>
  <c r="R28" i="5"/>
  <c r="Z28" i="5"/>
  <c r="AH28" i="5"/>
  <c r="AP28" i="5"/>
  <c r="I32" i="12"/>
  <c r="AA28" i="5"/>
  <c r="AI28" i="5"/>
  <c r="AQ28" i="5"/>
  <c r="E28" i="4"/>
  <c r="M28" i="4"/>
  <c r="U28" i="4"/>
  <c r="G28" i="5"/>
  <c r="O28" i="5"/>
  <c r="W28" i="5"/>
  <c r="AE28" i="5"/>
  <c r="AM28" i="5"/>
  <c r="H28" i="5"/>
  <c r="P28" i="5"/>
  <c r="X28" i="5"/>
  <c r="AF28" i="5"/>
  <c r="AN28" i="5"/>
  <c r="D16" i="18"/>
  <c r="E17" i="18"/>
  <c r="AA32" i="12"/>
  <c r="E31" i="14"/>
  <c r="M31" i="14"/>
  <c r="U31" i="14"/>
  <c r="AC31" i="14"/>
  <c r="D29" i="8"/>
  <c r="L29" i="8"/>
  <c r="T29" i="8"/>
  <c r="G29" i="9"/>
  <c r="O29" i="9"/>
  <c r="G32" i="12"/>
  <c r="O32" i="12"/>
  <c r="W32" i="12"/>
  <c r="AE32" i="12"/>
  <c r="I31" i="14"/>
  <c r="Q31" i="14"/>
  <c r="Y31" i="14"/>
  <c r="AG31" i="14"/>
  <c r="Q32" i="12"/>
  <c r="Y32" i="12"/>
  <c r="C31" i="14"/>
  <c r="K31" i="14"/>
  <c r="S31" i="14"/>
  <c r="AA31" i="14"/>
  <c r="AI31" i="14"/>
  <c r="D28" i="7"/>
  <c r="L28" i="7"/>
  <c r="T28" i="7"/>
  <c r="C29" i="8"/>
  <c r="K29" i="8"/>
  <c r="S29" i="8"/>
  <c r="F29" i="9"/>
  <c r="N29" i="9"/>
  <c r="E29" i="8"/>
  <c r="M29" i="8"/>
  <c r="U29" i="8"/>
  <c r="H29" i="9"/>
  <c r="P29" i="9"/>
  <c r="E25" i="18"/>
  <c r="G28" i="7"/>
  <c r="O28" i="7"/>
  <c r="W28" i="7"/>
  <c r="AE28" i="7"/>
  <c r="F29" i="8"/>
  <c r="N29" i="8"/>
  <c r="V29" i="8"/>
  <c r="I29" i="9"/>
  <c r="Q29" i="9"/>
  <c r="J28" i="10"/>
  <c r="V32" i="12"/>
  <c r="AD32" i="12"/>
  <c r="H31" i="14"/>
  <c r="P31" i="14"/>
  <c r="X31" i="14"/>
  <c r="AF31" i="14"/>
  <c r="G28" i="17"/>
  <c r="O28" i="17"/>
  <c r="G29" i="8"/>
  <c r="O29" i="8"/>
  <c r="W29" i="8"/>
  <c r="J29" i="9"/>
  <c r="D14" i="18"/>
  <c r="E15" i="18"/>
  <c r="D22" i="18"/>
  <c r="I28" i="4"/>
  <c r="Q28" i="4"/>
  <c r="E28" i="6"/>
  <c r="M28" i="6"/>
  <c r="I28" i="7"/>
  <c r="Q28" i="7"/>
  <c r="H29" i="8"/>
  <c r="P29" i="8"/>
  <c r="C29" i="9"/>
  <c r="K29" i="9"/>
  <c r="D28" i="10"/>
  <c r="C28" i="11"/>
  <c r="AF32" i="12"/>
  <c r="J31" i="14"/>
  <c r="R31" i="14"/>
  <c r="Z31" i="14"/>
  <c r="AH31" i="14"/>
  <c r="I28" i="17"/>
  <c r="Q28" i="17"/>
  <c r="D13" i="18"/>
  <c r="E14" i="18"/>
  <c r="D21" i="18"/>
  <c r="E22" i="18"/>
  <c r="I29" i="8"/>
  <c r="Q29" i="8"/>
  <c r="D29" i="9"/>
  <c r="L29" i="9"/>
  <c r="J29" i="8"/>
  <c r="R29" i="8"/>
  <c r="E29" i="9"/>
  <c r="M29" i="9"/>
  <c r="C22" i="21"/>
  <c r="C26" i="21"/>
  <c r="E26" i="21"/>
  <c r="C19" i="21"/>
  <c r="D26" i="21"/>
  <c r="E14" i="21"/>
  <c r="H26" i="21"/>
  <c r="E22" i="21"/>
  <c r="X24" i="20"/>
  <c r="C16" i="21"/>
  <c r="C20" i="21"/>
  <c r="G22" i="21"/>
  <c r="I23" i="21"/>
  <c r="Z12" i="20"/>
  <c r="Z16" i="20"/>
  <c r="Z20" i="20"/>
  <c r="Z24" i="20"/>
  <c r="F28" i="7"/>
  <c r="N28" i="7"/>
  <c r="V28" i="7"/>
  <c r="AD28" i="7"/>
  <c r="I28" i="10"/>
  <c r="Z14" i="20"/>
  <c r="Z18" i="20"/>
  <c r="Z22" i="20"/>
  <c r="F28" i="17"/>
  <c r="N28" i="17"/>
  <c r="C24" i="18"/>
  <c r="W17" i="20"/>
  <c r="X21" i="20"/>
  <c r="F23" i="21"/>
  <c r="G24" i="21"/>
  <c r="D15" i="18"/>
  <c r="E16" i="18"/>
  <c r="D23" i="18"/>
  <c r="E24" i="18"/>
  <c r="H28" i="4"/>
  <c r="P28" i="4"/>
  <c r="D28" i="6"/>
  <c r="L28" i="6"/>
  <c r="H28" i="7"/>
  <c r="P28" i="7"/>
  <c r="X28" i="7"/>
  <c r="AF28" i="7"/>
  <c r="C28" i="10"/>
  <c r="K28" i="10"/>
  <c r="H28" i="17"/>
  <c r="P28" i="17"/>
  <c r="X16" i="20"/>
  <c r="C27" i="22"/>
  <c r="O29" i="24"/>
  <c r="V16" i="24"/>
  <c r="D16" i="24" s="1"/>
  <c r="V24" i="24"/>
  <c r="D24" i="24" s="1"/>
  <c r="Y28" i="7"/>
  <c r="AG28" i="7"/>
  <c r="J28" i="7"/>
  <c r="R28" i="7"/>
  <c r="Z28" i="7"/>
  <c r="AH28" i="7"/>
  <c r="E28" i="10"/>
  <c r="D28" i="11"/>
  <c r="C27" i="16"/>
  <c r="J28" i="17"/>
  <c r="D12" i="18"/>
  <c r="E13" i="18"/>
  <c r="D20" i="18"/>
  <c r="E21" i="18"/>
  <c r="T28" i="20"/>
  <c r="D16" i="21"/>
  <c r="F21" i="21"/>
  <c r="C24" i="21"/>
  <c r="G26" i="21"/>
  <c r="G28" i="6"/>
  <c r="C28" i="7"/>
  <c r="K28" i="7"/>
  <c r="S28" i="7"/>
  <c r="AA28" i="7"/>
  <c r="AI28" i="7"/>
  <c r="F28" i="10"/>
  <c r="E28" i="11"/>
  <c r="J32" i="12"/>
  <c r="R32" i="12"/>
  <c r="Z32" i="12"/>
  <c r="D31" i="14"/>
  <c r="L31" i="14"/>
  <c r="T31" i="14"/>
  <c r="AB31" i="14"/>
  <c r="AJ31" i="14"/>
  <c r="C28" i="17"/>
  <c r="K28" i="17"/>
  <c r="C11" i="18"/>
  <c r="E12" i="18"/>
  <c r="C19" i="18"/>
  <c r="E20" i="18"/>
  <c r="I18" i="21"/>
  <c r="I22" i="21"/>
  <c r="F25" i="21"/>
  <c r="AB28" i="7"/>
  <c r="G28" i="10"/>
  <c r="Z15" i="20"/>
  <c r="Z23" i="20"/>
  <c r="D28" i="17"/>
  <c r="L28" i="17"/>
  <c r="E11" i="18"/>
  <c r="D18" i="18"/>
  <c r="E19" i="18"/>
  <c r="D26" i="18"/>
  <c r="I26" i="21"/>
  <c r="G27" i="22"/>
  <c r="V12" i="24"/>
  <c r="E12" i="24" s="1"/>
  <c r="V20" i="24"/>
  <c r="E20" i="24" s="1"/>
  <c r="V28" i="24"/>
  <c r="G28" i="24" s="1"/>
  <c r="I28" i="6"/>
  <c r="E28" i="7"/>
  <c r="M28" i="7"/>
  <c r="U28" i="7"/>
  <c r="AC28" i="7"/>
  <c r="H28" i="10"/>
  <c r="L32" i="12"/>
  <c r="AB32" i="12"/>
  <c r="F31" i="14"/>
  <c r="N31" i="14"/>
  <c r="V31" i="14"/>
  <c r="AD31" i="14"/>
  <c r="E28" i="17"/>
  <c r="M28" i="17"/>
  <c r="D17" i="18"/>
  <c r="E18" i="18"/>
  <c r="D25" i="18"/>
  <c r="E26" i="18"/>
  <c r="G16" i="21"/>
  <c r="E23" i="21"/>
  <c r="U23" i="20"/>
  <c r="H25" i="21"/>
  <c r="D27" i="19"/>
  <c r="D49" i="19" s="1"/>
  <c r="C27" i="19"/>
  <c r="E27" i="19"/>
  <c r="E49" i="19" s="1"/>
  <c r="F27" i="19"/>
  <c r="F49" i="19" s="1"/>
  <c r="F29" i="15"/>
  <c r="G29" i="15"/>
  <c r="J29" i="15"/>
  <c r="D29" i="15"/>
  <c r="E29" i="15"/>
  <c r="G12" i="21"/>
  <c r="G13" i="21"/>
  <c r="H14" i="21"/>
  <c r="X15" i="20"/>
  <c r="C17" i="21"/>
  <c r="D18" i="21"/>
  <c r="F19" i="21"/>
  <c r="H20" i="21"/>
  <c r="H21" i="21"/>
  <c r="C23" i="21"/>
  <c r="D24" i="21"/>
  <c r="D25" i="21"/>
  <c r="G27" i="21"/>
  <c r="I27" i="22"/>
  <c r="V18" i="24"/>
  <c r="G18" i="24" s="1"/>
  <c r="V26" i="24"/>
  <c r="F26" i="24" s="1"/>
  <c r="F11" i="21"/>
  <c r="H12" i="21"/>
  <c r="H13" i="21"/>
  <c r="I14" i="21"/>
  <c r="C15" i="21"/>
  <c r="D17" i="21"/>
  <c r="E18" i="21"/>
  <c r="G19" i="21"/>
  <c r="I20" i="21"/>
  <c r="I21" i="21"/>
  <c r="X22" i="20"/>
  <c r="D23" i="21"/>
  <c r="E24" i="21"/>
  <c r="E25" i="21"/>
  <c r="W25" i="20"/>
  <c r="F26" i="21"/>
  <c r="H27" i="21"/>
  <c r="N29" i="24"/>
  <c r="V17" i="24"/>
  <c r="D17" i="24" s="1"/>
  <c r="V25" i="24"/>
  <c r="G25" i="24" s="1"/>
  <c r="G11" i="21"/>
  <c r="I12" i="21"/>
  <c r="I13" i="21"/>
  <c r="X14" i="20"/>
  <c r="D15" i="21"/>
  <c r="E16" i="21"/>
  <c r="E17" i="21"/>
  <c r="F18" i="21"/>
  <c r="H19" i="21"/>
  <c r="W20" i="20"/>
  <c r="F24" i="21"/>
  <c r="E23" i="18"/>
  <c r="H11" i="21"/>
  <c r="W12" i="20"/>
  <c r="X13" i="20"/>
  <c r="C14" i="21"/>
  <c r="E15" i="21"/>
  <c r="U15" i="20"/>
  <c r="F16" i="21"/>
  <c r="F17" i="21"/>
  <c r="G18" i="21"/>
  <c r="I19" i="21"/>
  <c r="C21" i="21"/>
  <c r="D22" i="21"/>
  <c r="G25" i="21"/>
  <c r="X27" i="20"/>
  <c r="D27" i="22"/>
  <c r="E27" i="22"/>
  <c r="P29" i="24"/>
  <c r="V15" i="24"/>
  <c r="E15" i="24" s="1"/>
  <c r="V23" i="24"/>
  <c r="F23" i="24" s="1"/>
  <c r="I11" i="21"/>
  <c r="C12" i="21"/>
  <c r="C13" i="21"/>
  <c r="D14" i="21"/>
  <c r="F15" i="21"/>
  <c r="G17" i="21"/>
  <c r="H18" i="21"/>
  <c r="X19" i="20"/>
  <c r="D20" i="21"/>
  <c r="D21" i="21"/>
  <c r="G23" i="21"/>
  <c r="H24" i="21"/>
  <c r="C27" i="21"/>
  <c r="V14" i="24"/>
  <c r="D14" i="24" s="1"/>
  <c r="V22" i="24"/>
  <c r="E22" i="24" s="1"/>
  <c r="D24" i="18"/>
  <c r="X11" i="20"/>
  <c r="D12" i="21"/>
  <c r="D13" i="21"/>
  <c r="G15" i="21"/>
  <c r="H16" i="21"/>
  <c r="H17" i="21"/>
  <c r="E20" i="21"/>
  <c r="E21" i="21"/>
  <c r="W21" i="20"/>
  <c r="F22" i="21"/>
  <c r="H23" i="21"/>
  <c r="I24" i="21"/>
  <c r="I25" i="21"/>
  <c r="X26" i="20"/>
  <c r="D27" i="21"/>
  <c r="F27" i="22"/>
  <c r="R29" i="24"/>
  <c r="V13" i="24"/>
  <c r="G13" i="24" s="1"/>
  <c r="V21" i="24"/>
  <c r="G21" i="24" s="1"/>
  <c r="E12" i="21"/>
  <c r="E13" i="21"/>
  <c r="W13" i="20"/>
  <c r="F14" i="21"/>
  <c r="H15" i="21"/>
  <c r="I16" i="21"/>
  <c r="I17" i="21"/>
  <c r="X18" i="20"/>
  <c r="F20" i="21"/>
  <c r="X20" i="20"/>
  <c r="W24" i="20"/>
  <c r="F12" i="21"/>
  <c r="X12" i="20"/>
  <c r="F13" i="21"/>
  <c r="G14" i="21"/>
  <c r="I15" i="21"/>
  <c r="X17" i="20"/>
  <c r="C18" i="21"/>
  <c r="E19" i="21"/>
  <c r="G20" i="21"/>
  <c r="G21" i="21"/>
  <c r="H22" i="21"/>
  <c r="X23" i="20"/>
  <c r="C25" i="21"/>
  <c r="F27" i="21"/>
  <c r="H27" i="22"/>
  <c r="U29" i="24"/>
  <c r="V19" i="24"/>
  <c r="C19" i="24" s="1"/>
  <c r="V27" i="24"/>
  <c r="D27" i="24" s="1"/>
  <c r="C32" i="12"/>
  <c r="K32" i="12"/>
  <c r="S32" i="12"/>
  <c r="D32" i="12"/>
  <c r="T32" i="12"/>
  <c r="F32" i="12"/>
  <c r="N32" i="12"/>
  <c r="H32" i="12"/>
  <c r="P32" i="12"/>
  <c r="X32" i="12"/>
  <c r="U28" i="20"/>
  <c r="D11" i="18"/>
  <c r="C14" i="18"/>
  <c r="D19" i="18"/>
  <c r="C22" i="18"/>
  <c r="Z11" i="20"/>
  <c r="Y16" i="20"/>
  <c r="W18" i="20"/>
  <c r="Z19" i="20"/>
  <c r="Y24" i="20"/>
  <c r="W26" i="20"/>
  <c r="Z27" i="20"/>
  <c r="C11" i="21"/>
  <c r="C17" i="18"/>
  <c r="C25" i="18"/>
  <c r="Y13" i="20"/>
  <c r="W15" i="20"/>
  <c r="Y21" i="20"/>
  <c r="W23" i="20"/>
  <c r="C28" i="20"/>
  <c r="V28" i="20" s="1"/>
  <c r="G28" i="21"/>
  <c r="D11" i="21"/>
  <c r="C12" i="18"/>
  <c r="C20" i="18"/>
  <c r="Y18" i="20"/>
  <c r="Y26" i="20"/>
  <c r="H28" i="21"/>
  <c r="E11" i="21"/>
  <c r="C15" i="18"/>
  <c r="C23" i="18"/>
  <c r="U11" i="20"/>
  <c r="Y15" i="20"/>
  <c r="Y23" i="20"/>
  <c r="Q29" i="24"/>
  <c r="C10" i="18"/>
  <c r="C18" i="18"/>
  <c r="C26" i="18"/>
  <c r="Y12" i="20"/>
  <c r="W14" i="20"/>
  <c r="U16" i="20"/>
  <c r="Y20" i="20"/>
  <c r="W22" i="20"/>
  <c r="C29" i="15"/>
  <c r="D10" i="18"/>
  <c r="C13" i="18"/>
  <c r="C21" i="18"/>
  <c r="W11" i="20"/>
  <c r="Y17" i="20"/>
  <c r="W19" i="20"/>
  <c r="Y25" i="20"/>
  <c r="W27" i="20"/>
  <c r="T29" i="24"/>
  <c r="E10" i="18"/>
  <c r="C16" i="18"/>
  <c r="Y14" i="20"/>
  <c r="Y22" i="20"/>
  <c r="J32" i="13" l="1"/>
  <c r="I32" i="13"/>
  <c r="L32" i="13"/>
  <c r="H32" i="13"/>
  <c r="K32" i="13"/>
  <c r="N32" i="13"/>
  <c r="Q32" i="13"/>
  <c r="M32" i="13"/>
  <c r="P32" i="13"/>
  <c r="O32" i="13"/>
  <c r="E24" i="24"/>
  <c r="F32" i="13"/>
  <c r="E32" i="13"/>
  <c r="D32" i="13"/>
  <c r="G32" i="13"/>
  <c r="C32" i="13"/>
  <c r="V32" i="13"/>
  <c r="R32" i="13"/>
  <c r="U32" i="13"/>
  <c r="T32" i="13"/>
  <c r="S32" i="13"/>
  <c r="F24" i="24"/>
  <c r="F14" i="24"/>
  <c r="C24" i="24"/>
  <c r="E14" i="24"/>
  <c r="G24" i="24"/>
  <c r="C15" i="24"/>
  <c r="F20" i="24"/>
  <c r="C20" i="24"/>
  <c r="G20" i="24"/>
  <c r="D20" i="24"/>
  <c r="E16" i="24"/>
  <c r="G14" i="24"/>
  <c r="F16" i="24"/>
  <c r="F27" i="24"/>
  <c r="G16" i="24"/>
  <c r="C14" i="24"/>
  <c r="C16" i="24"/>
  <c r="F13" i="24"/>
  <c r="E26" i="24"/>
  <c r="E27" i="24"/>
  <c r="G27" i="24"/>
  <c r="C18" i="24"/>
  <c r="D18" i="24"/>
  <c r="E18" i="24"/>
  <c r="C27" i="24"/>
  <c r="F18" i="24"/>
  <c r="F25" i="24"/>
  <c r="E27" i="18"/>
  <c r="D15" i="24"/>
  <c r="D23" i="24"/>
  <c r="C25" i="24"/>
  <c r="E23" i="24"/>
  <c r="G23" i="24"/>
  <c r="D25" i="24"/>
  <c r="V29" i="24"/>
  <c r="C29" i="24" s="1"/>
  <c r="C23" i="24"/>
  <c r="E25" i="24"/>
  <c r="F15" i="24"/>
  <c r="C26" i="24"/>
  <c r="G15" i="24"/>
  <c r="D26" i="24"/>
  <c r="C13" i="24"/>
  <c r="G26" i="24"/>
  <c r="D13" i="24"/>
  <c r="E13" i="24"/>
  <c r="C49" i="19"/>
  <c r="G27" i="19"/>
  <c r="D28" i="24"/>
  <c r="D22" i="24"/>
  <c r="F22" i="24"/>
  <c r="G22" i="24"/>
  <c r="C22" i="24"/>
  <c r="F17" i="24"/>
  <c r="E19" i="24"/>
  <c r="C28" i="24"/>
  <c r="F28" i="24"/>
  <c r="E17" i="24"/>
  <c r="F19" i="24"/>
  <c r="E28" i="24"/>
  <c r="D19" i="24"/>
  <c r="G17" i="24"/>
  <c r="G19" i="24"/>
  <c r="C17" i="24"/>
  <c r="F12" i="24"/>
  <c r="C12" i="24"/>
  <c r="D12" i="24"/>
  <c r="G12" i="24"/>
  <c r="C27" i="18"/>
  <c r="E28" i="21"/>
  <c r="F28" i="21"/>
  <c r="I28" i="21"/>
  <c r="C28" i="21"/>
  <c r="D28" i="21"/>
  <c r="C21" i="24"/>
  <c r="D27" i="18"/>
  <c r="D21" i="24"/>
  <c r="E21" i="24"/>
  <c r="F21" i="24"/>
  <c r="Z28" i="20"/>
  <c r="Y28" i="20"/>
  <c r="X28" i="20"/>
  <c r="W28" i="20"/>
  <c r="H24" i="24" l="1"/>
  <c r="H20" i="24"/>
  <c r="H16" i="24"/>
  <c r="H14" i="24"/>
  <c r="H27" i="24"/>
  <c r="H18" i="24"/>
  <c r="F29" i="24"/>
  <c r="E29" i="24"/>
  <c r="H15" i="24"/>
  <c r="G29" i="24"/>
  <c r="D29" i="24"/>
  <c r="H25" i="24"/>
  <c r="H26" i="24"/>
  <c r="H23" i="24"/>
  <c r="H13" i="24"/>
  <c r="H22" i="24"/>
  <c r="H28" i="24"/>
  <c r="H19" i="24"/>
  <c r="H17" i="24"/>
  <c r="H12" i="24"/>
  <c r="H21" i="24"/>
  <c r="H29" i="24" l="1"/>
</calcChain>
</file>

<file path=xl/sharedStrings.xml><?xml version="1.0" encoding="utf-8"?>
<sst xmlns="http://schemas.openxmlformats.org/spreadsheetml/2006/main" count="1038" uniqueCount="268">
  <si>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</si>
  <si>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</si>
  <si>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</si>
  <si>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</si>
  <si>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</si>
  <si>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</si>
  <si>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</si>
  <si>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</si>
  <si>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</si>
  <si>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</si>
  <si>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</si>
  <si>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</si>
  <si>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</si>
  <si>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</si>
  <si>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</si>
  <si>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</si>
  <si>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</si>
  <si>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</si>
  <si>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</si>
  <si>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</si>
  <si>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</si>
  <si>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</si>
  <si>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</si>
  <si>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</si>
  <si>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</si>
  <si>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</si>
  <si>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</si>
  <si>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</si>
  <si>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</si>
  <si>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</si>
  <si>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</si>
  <si>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</si>
  <si>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</si>
  <si>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</si>
  <si>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</si>
  <si>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</si>
  <si>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</si>
  <si>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</si>
  <si>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</si>
  <si>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</si>
  <si>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</si>
  <si>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</si>
  <si>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</si>
  <si>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</si>
  <si>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</si>
  <si>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</si>
  <si>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</si>
  <si>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</si>
  <si>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</si>
  <si>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</si>
  <si>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</si>
  <si>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</si>
  <si>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</si>
  <si>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</si>
  <si>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</si>
  <si>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</si>
  <si>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</si>
  <si>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</si>
  <si>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</si>
  <si>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</si>
  <si>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</si>
  <si>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</si>
  <si>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</si>
  <si>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</si>
  <si>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</si>
  <si>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</si>
  <si>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</si>
  <si>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</si>
  <si>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</si>
  <si>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</si>
  <si>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</si>
  <si>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</si>
  <si>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</si>
  <si>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</si>
  <si>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</si>
  <si>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</si>
  <si>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</si>
  <si>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</si>
  <si>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</si>
  <si>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</si>
  <si>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</si>
  <si>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</si>
  <si>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</si>
  <si>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</si>
  <si>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</si>
  <si>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</si>
  <si>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</si>
  <si>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</si>
  <si>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</si>
  <si>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</si>
  <si>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</si>
  <si>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</si>
  <si>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</si>
  <si>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</si>
  <si>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</si>
  <si>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</si>
  <si>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</si>
  <si>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</si>
  <si>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</si>
  <si>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</si>
  <si>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</si>
  <si>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</si>
  <si>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</si>
  <si>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</si>
  <si>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</si>
  <si>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</si>
  <si>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</si>
  <si>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</si>
  <si>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</si>
  <si>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</si>
  <si>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</si>
  <si>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</si>
  <si>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</si>
  <si>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</si>
  <si>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</si>
  <si>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</si>
  <si>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</si>
  <si>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</si>
  <si>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</si>
  <si>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</si>
  <si>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</si>
  <si>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</si>
  <si>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</si>
  <si>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</si>
  <si>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</si>
  <si>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</si>
  <si>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</si>
  <si>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</si>
  <si>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</si>
  <si>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</si>
  <si>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Restantes Proc.Abreviados</t>
  </si>
  <si>
    <t>Total sumarios elevados</t>
  </si>
  <si>
    <t>Con procesamiento</t>
  </si>
  <si>
    <t>Sin procesamiento</t>
  </si>
  <si>
    <t>Total Procedimientos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</si>
  <si>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</si>
  <si>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</si>
  <si>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</si>
  <si>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</si>
  <si>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</si>
  <si>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</si>
  <si>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</si>
  <si>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</si>
  <si>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</si>
  <si>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</si>
  <si>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</si>
  <si>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</si>
  <si>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</si>
  <si>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</si>
  <si>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</si>
  <si>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</si>
  <si>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</si>
  <si>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</si>
  <si>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</si>
  <si>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</si>
  <si>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</si>
  <si>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</si>
  <si>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</si>
  <si>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</si>
  <si>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</si>
  <si>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</si>
  <si>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</si>
  <si>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</si>
  <si>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</si>
  <si>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</si>
  <si>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</si>
  <si>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</si>
  <si>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</si>
  <si>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</si>
  <si>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</si>
  <si>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</si>
  <si>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</si>
  <si>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</si>
  <si>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</si>
  <si>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</si>
  <si>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</si>
  <si>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</si>
  <si>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</si>
  <si>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</si>
  <si>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</si>
  <si>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</si>
  <si>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</si>
  <si>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</si>
  <si>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</si>
  <si>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</si>
  <si>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</si>
  <si>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</si>
  <si>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</si>
  <si>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</si>
  <si>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</si>
  <si>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</si>
  <si>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</si>
  <si>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</si>
  <si>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</si>
  <si>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</si>
  <si>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</si>
  <si>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</si>
  <si>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</si>
  <si>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</si>
  <si>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</si>
  <si>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</si>
  <si>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</si>
  <si>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</si>
  <si>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</si>
  <si>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</si>
  <si>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</si>
  <si>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</si>
  <si>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</si>
  <si>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</si>
  <si>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</si>
  <si>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</si>
  <si>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</si>
  <si>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</si>
  <si>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</si>
  <si>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</si>
  <si>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</si>
  <si>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</si>
  <si>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</si>
  <si>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</si>
  <si>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</si>
  <si>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Valores Absolutos</t>
  </si>
  <si>
    <t>sentencias y autos resto</t>
  </si>
  <si>
    <t>incidentes 241</t>
  </si>
  <si>
    <t>Total Órdenes de protección y Medidas solicitadas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</si>
  <si>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</si>
  <si>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</si>
  <si>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</si>
  <si>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</si>
  <si>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</si>
  <si>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</si>
  <si>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</si>
  <si>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</si>
  <si>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</si>
  <si>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</si>
  <si>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</si>
  <si>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</si>
  <si>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</si>
  <si>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Total Señalamientos Penales sobre Delitos Leves</t>
  </si>
  <si>
    <t>Elevados al Juzgado de lo Penal</t>
  </si>
  <si>
    <t>Elevados a la Audiencia Provincial</t>
  </si>
  <si>
    <t>Varones</t>
  </si>
  <si>
    <t>Mujeres</t>
  </si>
  <si>
    <t>Procesos por Delito (Conformidades)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</si>
  <si>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</si>
  <si>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</si>
  <si>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</si>
  <si>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J.I.Guardia</t>
  </si>
  <si>
    <t>Otros JVM</t>
  </si>
  <si>
    <t>Ingresados procedentes de otros órganos</t>
  </si>
  <si>
    <t>Denunciado: 
Hombre-Extranjero</t>
  </si>
  <si>
    <t>Número Víctimas Mujeres</t>
  </si>
  <si>
    <t>Padre/hijo/a</t>
  </si>
  <si>
    <t>Bajo tutela, 
guarda o custodia solo de la víctima</t>
  </si>
  <si>
    <t>Bajo tutela, 
guarda o custodia 
del agresor y de la víctima</t>
  </si>
  <si>
    <t>Hijo/a 
solo de la víctima</t>
  </si>
  <si>
    <t>Juicios Ordinarios</t>
  </si>
  <si>
    <t>Total
Órdenes de protección</t>
  </si>
  <si>
    <t>Total
Relaciones
Víctima/Denunciado</t>
  </si>
  <si>
    <t>Porcentaje Relación Víctimas/Denunciados</t>
  </si>
  <si>
    <t>Relac. 
Afectiva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</si>
  <si>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</si>
  <si>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</si>
  <si>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</si>
  <si>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</si>
  <si>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</t>
    </r>
    <r>
      <rPr>
        <b/>
        <sz val="10"/>
        <color theme="4"/>
        <rFont val="Verdana"/>
        <family val="2"/>
      </rPr>
      <t>El número total de menores tutelados víctimas de V.G. incluye tanto a menores hombres como a menores mujeres</t>
    </r>
  </si>
  <si>
    <t>Diligencias penales urgentes. U.E.</t>
  </si>
  <si>
    <t>Otras formas de terminación de la investigación Penal</t>
  </si>
  <si>
    <t>Población definitiva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</si>
</sst>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MS Sans Serif"/>
      <family val="2"/>
    </font>
    <font>
      <b/>
      <sz val="9"/>
      <color rgb="FF4F81BD"/>
      <name val="Verdana"/>
      <family val="2"/>
    </font>
    <font>
      <b/>
      <sz val="11"/>
      <color rgb="FF4F81BD"/>
      <name val="Verdana"/>
      <family val="2"/>
    </font>
    <font>
      <sz val="10"/>
      <name val="Verdana"/>
      <family val="2"/>
    </font>
    <font>
      <b/>
      <sz val="11"/>
      <color rgb="FFFFFFFF"/>
      <name val="Verdana"/>
      <family val="2"/>
    </font>
    <font>
      <b/>
      <sz val="9"/>
      <color indexed="18"/>
      <name val="Verdana"/>
      <family val="2"/>
    </font>
    <font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  <font>
      <b/>
      <sz val="10"/>
      <color theme="4"/>
      <name val="Verdana"/>
      <family val="2"/>
    </font>
    <font>
      <b/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99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13" xfId="0" applyFont="1" applyBorder="1"/>
    <xf numFmtId="0" fontId="5" fillId="0" borderId="16" xfId="0" applyFont="1" applyBorder="1" applyAlignment="1">
      <alignment vertical="center"/>
    </xf>
    <xf numFmtId="0" fontId="5" fillId="0" borderId="0" xfId="0" applyFont="1"/>
    <xf numFmtId="0" fontId="9" fillId="5" borderId="15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0" fontId="9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10" fillId="0" borderId="0" xfId="0" applyFont="1"/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right" vertic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5" borderId="27" xfId="0" applyNumberFormat="1" applyFont="1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4" fillId="0" borderId="2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vertical="center"/>
    </xf>
    <xf numFmtId="2" fontId="4" fillId="0" borderId="17" xfId="0" applyNumberFormat="1" applyFont="1" applyBorder="1" applyAlignment="1">
      <alignment vertical="center"/>
    </xf>
    <xf numFmtId="2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0" xfId="2" applyFont="1" applyAlignment="1">
      <alignment horizontal="left" wrapText="1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3" fontId="0" fillId="0" borderId="0" xfId="0" applyNumberFormat="1"/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11" fillId="6" borderId="30" xfId="0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19" fillId="0" borderId="0" xfId="0" applyFont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1" fillId="6" borderId="26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</cellXfs>
  <cellStyles count="3">
    <cellStyle name="Hipervínculo" xfId="1" builtinId="8"/>
    <cellStyle name="Normal" xfId="0" builtinId="0"/>
    <cellStyle name="Normal_MovimientoTodos" xfId="2" xr:uid="{00000000-0005-0000-0000-000002000000}"/>
  </cellStyles>
  <dxfs count="0"/>
  <tableStyles count="0" defaultTableStyle="TableStyleMedium2" defaultPivotStyle="PivotStyleLight16"/>
  <colors>
    <mruColors>
      <color rgb="FF4F81BD"/>
      <color rgb="FFDCE6F1"/>
      <color rgb="FFFFFFFF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95250</xdr:rowOff>
    </xdr:from>
    <xdr:to>
      <xdr:col>8</xdr:col>
      <xdr:colOff>38100</xdr:colOff>
      <xdr:row>9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100" y="95250"/>
          <a:ext cx="134969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TSJ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8</xdr:col>
      <xdr:colOff>66675</xdr:colOff>
      <xdr:row>12</xdr:row>
      <xdr:rowOff>123825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1450" y="1676400"/>
          <a:ext cx="1339215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257175</xdr:colOff>
      <xdr:row>1</xdr:row>
      <xdr:rowOff>0</xdr:rowOff>
    </xdr:from>
    <xdr:to>
      <xdr:col>1</xdr:col>
      <xdr:colOff>519505</xdr:colOff>
      <xdr:row>8</xdr:row>
      <xdr:rowOff>152401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57175" y="1619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5" y="161925"/>
          <a:ext cx="12030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1215844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2036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123825</xdr:colOff>
      <xdr:row>2</xdr:row>
      <xdr:rowOff>85725</xdr:rowOff>
    </xdr:from>
    <xdr:to>
      <xdr:col>10</xdr:col>
      <xdr:colOff>847725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858750" y="4095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6" y="161925"/>
          <a:ext cx="95916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8</xdr:col>
      <xdr:colOff>176771</xdr:colOff>
      <xdr:row>6</xdr:row>
      <xdr:rowOff>85726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1" y="676276"/>
          <a:ext cx="9596995" cy="3810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76200</xdr:rowOff>
    </xdr:from>
    <xdr:to>
      <xdr:col>11</xdr:col>
      <xdr:colOff>238125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106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549896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4" y="161925"/>
          <a:ext cx="1237994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28574</xdr:colOff>
      <xdr:row>4</xdr:row>
      <xdr:rowOff>28574</xdr:rowOff>
    </xdr:from>
    <xdr:to>
      <xdr:col>12</xdr:col>
      <xdr:colOff>571499</xdr:colOff>
      <xdr:row>8</xdr:row>
      <xdr:rowOff>95250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85799" y="676274"/>
          <a:ext cx="12372975" cy="7143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666750</xdr:colOff>
      <xdr:row>2</xdr:row>
      <xdr:rowOff>133350</xdr:rowOff>
    </xdr:from>
    <xdr:to>
      <xdr:col>13</xdr:col>
      <xdr:colOff>581025</xdr:colOff>
      <xdr:row>6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154025" y="457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790575</xdr:colOff>
      <xdr:row>3</xdr:row>
      <xdr:rowOff>95250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2563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47626</xdr:colOff>
      <xdr:row>4</xdr:row>
      <xdr:rowOff>28574</xdr:rowOff>
    </xdr:from>
    <xdr:to>
      <xdr:col>12</xdr:col>
      <xdr:colOff>839391</xdr:colOff>
      <xdr:row>9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04851" y="676274"/>
          <a:ext cx="12564665" cy="7810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13</xdr:col>
      <xdr:colOff>190500</xdr:colOff>
      <xdr:row>2</xdr:row>
      <xdr:rowOff>57150</xdr:rowOff>
    </xdr:from>
    <xdr:to>
      <xdr:col>13</xdr:col>
      <xdr:colOff>914400</xdr:colOff>
      <xdr:row>5</xdr:row>
      <xdr:rowOff>114300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3420725" y="3810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0</xdr:rowOff>
    </xdr:from>
    <xdr:to>
      <xdr:col>15</xdr:col>
      <xdr:colOff>361950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85800" y="161925"/>
          <a:ext cx="13287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28575</xdr:rowOff>
    </xdr:from>
    <xdr:to>
      <xdr:col>15</xdr:col>
      <xdr:colOff>390525</xdr:colOff>
      <xdr:row>7</xdr:row>
      <xdr:rowOff>9525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76275" y="676275"/>
          <a:ext cx="1332547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PROTECCIÓN Y SEGURIDAD DE LAS VÍCTIMAS, (incluidas todas Arts. 544 bis y 544 Ter)</a:t>
          </a:r>
        </a:p>
      </xdr:txBody>
    </xdr:sp>
    <xdr:clientData/>
  </xdr:twoCellAnchor>
  <xdr:twoCellAnchor>
    <xdr:from>
      <xdr:col>15</xdr:col>
      <xdr:colOff>495300</xdr:colOff>
      <xdr:row>3</xdr:row>
      <xdr:rowOff>104775</xdr:rowOff>
    </xdr:from>
    <xdr:to>
      <xdr:col>16</xdr:col>
      <xdr:colOff>438150</xdr:colOff>
      <xdr:row>7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4106525" y="590550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28575</xdr:rowOff>
    </xdr:from>
    <xdr:to>
      <xdr:col>9</xdr:col>
      <xdr:colOff>145767</xdr:colOff>
      <xdr:row>7</xdr:row>
      <xdr:rowOff>28576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5" y="676275"/>
          <a:ext cx="12937842" cy="4857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MEDIDAS,(de los artículos 544 Ter y Bis), SOLICITADAS: SEXO Y NACIONALIDAD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771525</xdr:colOff>
      <xdr:row>6</xdr:row>
      <xdr:rowOff>57150</xdr:rowOff>
    </xdr:to>
    <xdr:sp macro="" textlink="">
      <xdr:nvSpPr>
        <xdr:cNvPr id="7" name="6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15059025" y="4857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38200" y="161925"/>
          <a:ext cx="10715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806845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847725" y="676275"/>
          <a:ext cx="107223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11</xdr:col>
      <xdr:colOff>38100</xdr:colOff>
      <xdr:row>2</xdr:row>
      <xdr:rowOff>85725</xdr:rowOff>
    </xdr:from>
    <xdr:to>
      <xdr:col>11</xdr:col>
      <xdr:colOff>809625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458575" y="4095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113538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16666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0" y="676275"/>
          <a:ext cx="1136094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13</xdr:col>
      <xdr:colOff>133350</xdr:colOff>
      <xdr:row>2</xdr:row>
      <xdr:rowOff>9525</xdr:rowOff>
    </xdr:from>
    <xdr:to>
      <xdr:col>13</xdr:col>
      <xdr:colOff>895350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2144375" y="3333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828675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5" y="161925"/>
          <a:ext cx="12125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6345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0" y="676275"/>
          <a:ext cx="121316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276225</xdr:colOff>
      <xdr:row>2</xdr:row>
      <xdr:rowOff>47625</xdr:rowOff>
    </xdr:from>
    <xdr:to>
      <xdr:col>11</xdr:col>
      <xdr:colOff>190500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3068300" y="37147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895351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911652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0" y="676275"/>
          <a:ext cx="1299887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1285875</xdr:colOff>
      <xdr:row>0</xdr:row>
      <xdr:rowOff>152400</xdr:rowOff>
    </xdr:from>
    <xdr:to>
      <xdr:col>11</xdr:col>
      <xdr:colOff>600075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4039850" y="152400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0" y="161925"/>
          <a:ext cx="11210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672268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6" y="676275"/>
          <a:ext cx="1121644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304801</xdr:colOff>
      <xdr:row>1</xdr:row>
      <xdr:rowOff>95250</xdr:rowOff>
    </xdr:from>
    <xdr:to>
      <xdr:col>13</xdr:col>
      <xdr:colOff>1000125</xdr:colOff>
      <xdr:row>4</xdr:row>
      <xdr:rowOff>152400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249151" y="2571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5" y="161925"/>
          <a:ext cx="12306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1107934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0" y="676275"/>
          <a:ext cx="12299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1009650</xdr:colOff>
      <xdr:row>1</xdr:row>
      <xdr:rowOff>47625</xdr:rowOff>
    </xdr:from>
    <xdr:to>
      <xdr:col>12</xdr:col>
      <xdr:colOff>600075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4011275" y="2095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161924</xdr:rowOff>
    </xdr:from>
    <xdr:to>
      <xdr:col>8</xdr:col>
      <xdr:colOff>1038226</xdr:colOff>
      <xdr:row>5</xdr:row>
      <xdr:rowOff>45982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57227" y="161924"/>
          <a:ext cx="11610974" cy="693683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5</xdr:row>
      <xdr:rowOff>142876</xdr:rowOff>
    </xdr:from>
    <xdr:to>
      <xdr:col>8</xdr:col>
      <xdr:colOff>1063126</xdr:colOff>
      <xdr:row>7</xdr:row>
      <xdr:rowOff>180976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76276" y="952501"/>
          <a:ext cx="11616825" cy="3619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1285875</xdr:colOff>
      <xdr:row>2</xdr:row>
      <xdr:rowOff>123825</xdr:rowOff>
    </xdr:from>
    <xdr:to>
      <xdr:col>9</xdr:col>
      <xdr:colOff>590550</xdr:colOff>
      <xdr:row>6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12515850" y="4476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816095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1" y="676275"/>
          <a:ext cx="129318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114300</xdr:colOff>
      <xdr:row>2</xdr:row>
      <xdr:rowOff>9525</xdr:rowOff>
    </xdr:from>
    <xdr:to>
      <xdr:col>11</xdr:col>
      <xdr:colOff>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3735050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1047751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6" y="161925"/>
          <a:ext cx="10801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1027780</xdr:colOff>
      <xdr:row>6</xdr:row>
      <xdr:rowOff>19050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0" y="676275"/>
          <a:ext cx="10771855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13</xdr:col>
      <xdr:colOff>342900</xdr:colOff>
      <xdr:row>2</xdr:row>
      <xdr:rowOff>104775</xdr:rowOff>
    </xdr:from>
    <xdr:to>
      <xdr:col>14</xdr:col>
      <xdr:colOff>228600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1591925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695326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6" y="161925"/>
          <a:ext cx="916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709348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91675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219075</xdr:colOff>
      <xdr:row>2</xdr:row>
      <xdr:rowOff>28575</xdr:rowOff>
    </xdr:from>
    <xdr:to>
      <xdr:col>10</xdr:col>
      <xdr:colOff>933450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039350" y="3524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838200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1572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28576</xdr:rowOff>
    </xdr:from>
    <xdr:to>
      <xdr:col>12</xdr:col>
      <xdr:colOff>853406</xdr:colOff>
      <xdr:row>6</xdr:row>
      <xdr:rowOff>123826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0" y="676276"/>
          <a:ext cx="11578556" cy="4191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323850</xdr:colOff>
      <xdr:row>2</xdr:row>
      <xdr:rowOff>38100</xdr:rowOff>
    </xdr:from>
    <xdr:to>
      <xdr:col>13</xdr:col>
      <xdr:colOff>1047750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649200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2039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1120500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20456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           </a:t>
          </a:r>
        </a:p>
      </xdr:txBody>
    </xdr:sp>
    <xdr:clientData/>
  </xdr:twoCellAnchor>
  <xdr:twoCellAnchor>
    <xdr:from>
      <xdr:col>11</xdr:col>
      <xdr:colOff>133350</xdr:colOff>
      <xdr:row>2</xdr:row>
      <xdr:rowOff>76200</xdr:rowOff>
    </xdr:from>
    <xdr:to>
      <xdr:col>11</xdr:col>
      <xdr:colOff>866775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868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6" y="161925"/>
          <a:ext cx="109156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15795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0" y="676275"/>
          <a:ext cx="109219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400050</xdr:colOff>
      <xdr:row>2</xdr:row>
      <xdr:rowOff>57150</xdr:rowOff>
    </xdr:from>
    <xdr:to>
      <xdr:col>12</xdr:col>
      <xdr:colOff>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1972925" y="3810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38100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0306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53130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0" y="676275"/>
          <a:ext cx="1031155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10</xdr:col>
      <xdr:colOff>228599</xdr:colOff>
      <xdr:row>2</xdr:row>
      <xdr:rowOff>57150</xdr:rowOff>
    </xdr:from>
    <xdr:to>
      <xdr:col>10</xdr:col>
      <xdr:colOff>923924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1153774" y="3810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923925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913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939812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1" y="676275"/>
          <a:ext cx="91408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11</xdr:col>
      <xdr:colOff>76201</xdr:colOff>
      <xdr:row>2</xdr:row>
      <xdr:rowOff>19050</xdr:rowOff>
    </xdr:from>
    <xdr:to>
      <xdr:col>12</xdr:col>
      <xdr:colOff>190501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896476" y="3429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42066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049099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57150</xdr:colOff>
      <xdr:row>6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0496549" cy="4476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190500</xdr:colOff>
      <xdr:row>2</xdr:row>
      <xdr:rowOff>57150</xdr:rowOff>
    </xdr:from>
    <xdr:to>
      <xdr:col>12</xdr:col>
      <xdr:colOff>219075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265872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J39"/>
  <sheetViews>
    <sheetView tabSelected="1" workbookViewId="0"/>
  </sheetViews>
  <sheetFormatPr baseColWidth="10" defaultRowHeight="12.75" x14ac:dyDescent="0.2"/>
  <cols>
    <col min="2" max="2" width="100.125" customWidth="1"/>
  </cols>
  <sheetData>
    <row r="18" spans="2:10" ht="14.25" x14ac:dyDescent="0.2">
      <c r="B18" s="2" t="s">
        <v>0</v>
      </c>
      <c r="C18" s="2"/>
      <c r="D18" s="2"/>
      <c r="E18" s="2"/>
      <c r="F18" s="2"/>
      <c r="G18" s="2"/>
      <c r="H18" s="2"/>
      <c r="I18" s="2"/>
      <c r="J18" s="2"/>
    </row>
    <row r="19" spans="2:10" ht="14.25" x14ac:dyDescent="0.2">
      <c r="B19" s="2" t="s">
        <v>1</v>
      </c>
      <c r="C19" s="2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18</v>
      </c>
      <c r="C36" s="2"/>
    </row>
    <row r="37" spans="2:5" ht="14.25" x14ac:dyDescent="0.2">
      <c r="B37" s="2" t="s">
        <v>19</v>
      </c>
      <c r="C37" s="2"/>
      <c r="D37" s="2"/>
      <c r="E37" s="2"/>
    </row>
    <row r="38" spans="2:5" ht="14.25" x14ac:dyDescent="0.2">
      <c r="B38" s="2" t="s">
        <v>20</v>
      </c>
      <c r="C38" s="2"/>
    </row>
    <row r="39" spans="2:5" ht="14.25" x14ac:dyDescent="0.2">
      <c r="B39" s="2" t="s">
        <v>21</v>
      </c>
      <c r="C39" s="2"/>
      <c r="D39" s="2"/>
    </row>
  </sheetData>
  <hyperlinks>
    <hyperlink ref="B18" location="Movimiento!A1" display="Movimiento" xr:uid="{00000000-0004-0000-0000-000000000000}"/>
    <hyperlink ref="B24" location="Señalamientos!A1" display="Señalamientos" xr:uid="{00000000-0004-0000-0000-000001000000}"/>
    <hyperlink ref="B23" location="'Auxilio Judicial'!A1" display="Auxilio Judicial" xr:uid="{00000000-0004-0000-0000-000002000000}"/>
    <hyperlink ref="B25" location="'Procedimientos elevados'!A1" display="Procedimientos Elevados" xr:uid="{00000000-0004-0000-0000-000003000000}"/>
    <hyperlink ref="B26" location="'Sumarios elevados '!A1" display="Sumarios Elevados" xr:uid="{00000000-0004-0000-0000-000004000000}"/>
    <hyperlink ref="B27" location="'Proc Jurado elevados  '!A1" display="Proc.Jurado Elevados" xr:uid="{00000000-0004-0000-0000-000005000000}"/>
    <hyperlink ref="B28" location="OrdenesSegunInstancia!A1" display="Órdenes de Protección,(Art.544-Ter), según Instancia" xr:uid="{00000000-0004-0000-0000-000006000000}"/>
    <hyperlink ref="B29" location="'OrdenesSegunInstancia %'!A1" display="Órdenes de Protección,(Art.544-Ter), según Instancia(porcentajes)" xr:uid="{00000000-0004-0000-0000-000007000000}"/>
    <hyperlink ref="B31" location="'Ordenes y Medidas'!A1" display="Órdenes y Medidas, (art.544-Ter y 544-bis) por Sexo y Nacionalidad" xr:uid="{00000000-0004-0000-0000-000008000000}"/>
    <hyperlink ref="B32" location="'Procesos por Delito'!A1" display="Procesos por delito" xr:uid="{00000000-0004-0000-0000-000009000000}"/>
    <hyperlink ref="B33" location="PersonasEnjuiciadas!A1" display="Personas enjuiciadas" xr:uid="{00000000-0004-0000-0000-00000A000000}"/>
    <hyperlink ref="B34" location="'% condenados'!A1" display="Porcentaje de Condenados" xr:uid="{00000000-0004-0000-0000-00000B000000}"/>
    <hyperlink ref="B35" location="Relacion!A1" display="Relaciaón de Víctimas y Denunciados" xr:uid="{00000000-0004-0000-0000-00000C000000}"/>
    <hyperlink ref="B36" location="'Denuncias-Renuncias'!A1" display="Denuncias-Renuncias" xr:uid="{00000000-0004-0000-0000-00000D000000}"/>
    <hyperlink ref="B37" location="'Distribucion % denuncias'!A1" display="Distribución porcentual de las Denuncias" xr:uid="{00000000-0004-0000-0000-00000E000000}"/>
    <hyperlink ref="B38" location="Sobreseimientos!A1" display="Sobreseimientos" xr:uid="{00000000-0004-0000-0000-00000F000000}"/>
    <hyperlink ref="B39" location="Terminación!A1" display="Formas de Terminación" xr:uid="{00000000-0004-0000-0000-000010000000}"/>
    <hyperlink ref="B30" location="'Medidas de Protección'!A1" display="Medidas judiciales de protección" xr:uid="{00000000-0004-0000-0000-000011000000}"/>
    <hyperlink ref="B20:D20" location="'AP por tipo de Delitos Leves'!A1" display="Juicios de Faltas/Delitos Leves" xr:uid="{00000000-0004-0000-0000-000012000000}"/>
    <hyperlink ref="B21:C21" location="'Asuntos Civiles'!A1" display="Asuntos Civiles" xr:uid="{00000000-0004-0000-0000-000013000000}"/>
    <hyperlink ref="B22:C22" location="'Medidas LEC'!A1" display="Medidas LEC" xr:uid="{00000000-0004-0000-0000-000014000000}"/>
    <hyperlink ref="B23:C23" location="'Auxilio Judicial'!A1" display="Auxilio Judicial" xr:uid="{00000000-0004-0000-0000-000015000000}"/>
    <hyperlink ref="B24:C24" location="Señalamientos!A1" display="Señalamientos" xr:uid="{00000000-0004-0000-0000-000016000000}"/>
    <hyperlink ref="B25:D25" location="'Procedimientos Elevados'!A1" display="Procedimientos Elevados" xr:uid="{00000000-0004-0000-0000-000017000000}"/>
    <hyperlink ref="B26:D26" location="'Sumarios Elevados'!A1" display="Sumarios Elevados" xr:uid="{00000000-0004-0000-0000-000018000000}"/>
    <hyperlink ref="B27:D27" location="'Proc Jurado elevados'!A1" display="Proc.Jurado Elevados" xr:uid="{00000000-0004-0000-0000-000019000000}"/>
    <hyperlink ref="B28:I28" location="'Órdenes según Instancia'!A1" display="Órdenes de Protección y Medidas,(Arts. 544 Ter y 544 Bis), según Instancia" xr:uid="{00000000-0004-0000-0000-00001A000000}"/>
    <hyperlink ref="B29:J29" location="'Órdenes según Instancia%'!A1" display="Órdenes de Protección y Medidas,(Arts. 544 Ter y 544 Bis), según Instancia, (porcentajes)" xr:uid="{00000000-0004-0000-0000-00001B000000}"/>
    <hyperlink ref="B30:J30" location="'Medidas Protección'!A1" display="Medidas judiciales de protección y seguridad de las Víctimas, (incluidas todas 544 Bis y 544 Ter)" xr:uid="{00000000-0004-0000-0000-00001C000000}"/>
    <hyperlink ref="B31:H31" location="'Órdenes y Medidas'!A1" display="Órdenes y Medidas, (art. 544 Ter y 544 Bis) por Sexo y Nacionalidad" xr:uid="{00000000-0004-0000-0000-00001D000000}"/>
    <hyperlink ref="B32:C32" location="'Procesos por Delito'!A1" display="Procesos por delito" xr:uid="{00000000-0004-0000-0000-00001E000000}"/>
    <hyperlink ref="B33:C33" location="'Personas Enjuiciadas'!A1" display="Personas enjuiciadas" xr:uid="{00000000-0004-0000-0000-00001F000000}"/>
    <hyperlink ref="B34:D34" location="'% de Condenas'!A1" display="Porcentaje de Condenados" xr:uid="{00000000-0004-0000-0000-000020000000}"/>
    <hyperlink ref="B35:E35" location="'Relación Víctima_Denunciado '!A1" display="Relación de Víctimas y Denunciados" xr:uid="{00000000-0004-0000-0000-000021000000}"/>
    <hyperlink ref="B36:C36" location="'Denuncias-Renuncias'!A1" display="Denuncias-Renuncias" xr:uid="{00000000-0004-0000-0000-000022000000}"/>
    <hyperlink ref="B37:E37" location="'Distribucion % Denuncias'!A1" display="Distribución porcentual de las Denuncias" xr:uid="{00000000-0004-0000-0000-000023000000}"/>
    <hyperlink ref="B38:C38" location="Sobreseimientos!A1" display="Sobreseimientos" xr:uid="{00000000-0004-0000-0000-000024000000}"/>
    <hyperlink ref="B39:D39" location="Terminación!A1" display="Formas de Terminación" xr:uid="{00000000-0004-0000-0000-000025000000}"/>
    <hyperlink ref="B19:C19" location="Delitos!A1" display="Delitos" xr:uid="{00000000-0004-0000-0000-00002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K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.375" customWidth="1"/>
    <col min="5" max="5" width="16.625" customWidth="1"/>
    <col min="6" max="7" width="16.375" customWidth="1"/>
    <col min="8" max="8" width="16.625" customWidth="1"/>
    <col min="9" max="10" width="16.375" customWidth="1"/>
    <col min="11" max="11" width="16.625" customWidth="1"/>
    <col min="19" max="19" width="12.75" customWidth="1"/>
  </cols>
  <sheetData>
    <row r="9" spans="2:11" ht="44.25" customHeight="1" thickBot="1" x14ac:dyDescent="0.25">
      <c r="B9" s="14"/>
      <c r="C9" s="60" t="s">
        <v>129</v>
      </c>
      <c r="D9" s="60"/>
      <c r="E9" s="74"/>
      <c r="F9" s="67" t="s">
        <v>128</v>
      </c>
      <c r="G9" s="60"/>
      <c r="H9" s="74"/>
      <c r="I9" s="67" t="s">
        <v>131</v>
      </c>
      <c r="J9" s="60"/>
      <c r="K9" s="74"/>
    </row>
    <row r="10" spans="2:11" ht="42" customHeight="1" thickBot="1" x14ac:dyDescent="0.25">
      <c r="B10" s="11"/>
      <c r="C10" s="16" t="s">
        <v>132</v>
      </c>
      <c r="D10" s="17" t="s">
        <v>133</v>
      </c>
      <c r="E10" s="17" t="s">
        <v>52</v>
      </c>
      <c r="F10" s="17" t="s">
        <v>132</v>
      </c>
      <c r="G10" s="17" t="s">
        <v>133</v>
      </c>
      <c r="H10" s="17" t="s">
        <v>52</v>
      </c>
      <c r="I10" s="17" t="s">
        <v>132</v>
      </c>
      <c r="J10" s="17" t="s">
        <v>133</v>
      </c>
      <c r="K10" s="17" t="s">
        <v>52</v>
      </c>
    </row>
    <row r="11" spans="2:11" ht="20.100000000000001" customHeight="1" thickBot="1" x14ac:dyDescent="0.25">
      <c r="B11" s="3" t="s">
        <v>22</v>
      </c>
      <c r="C11" s="18">
        <v>9</v>
      </c>
      <c r="D11" s="18">
        <v>0</v>
      </c>
      <c r="E11" s="18">
        <v>9</v>
      </c>
      <c r="F11" s="18">
        <v>8</v>
      </c>
      <c r="G11" s="18">
        <v>1</v>
      </c>
      <c r="H11" s="18">
        <v>9</v>
      </c>
      <c r="I11" s="18">
        <v>17</v>
      </c>
      <c r="J11" s="18">
        <v>1</v>
      </c>
      <c r="K11" s="18">
        <v>18</v>
      </c>
    </row>
    <row r="12" spans="2:11" ht="20.100000000000001" customHeight="1" thickBot="1" x14ac:dyDescent="0.25">
      <c r="B12" s="4" t="s">
        <v>23</v>
      </c>
      <c r="C12" s="19">
        <v>1</v>
      </c>
      <c r="D12" s="19">
        <v>0</v>
      </c>
      <c r="E12" s="19">
        <v>1</v>
      </c>
      <c r="F12" s="19">
        <v>2</v>
      </c>
      <c r="G12" s="19">
        <v>0</v>
      </c>
      <c r="H12" s="19">
        <v>2</v>
      </c>
      <c r="I12" s="19">
        <v>3</v>
      </c>
      <c r="J12" s="19">
        <v>0</v>
      </c>
      <c r="K12" s="19">
        <v>3</v>
      </c>
    </row>
    <row r="13" spans="2:11" ht="20.100000000000001" customHeight="1" thickBot="1" x14ac:dyDescent="0.25">
      <c r="B13" s="4" t="s">
        <v>24</v>
      </c>
      <c r="C13" s="19">
        <v>1</v>
      </c>
      <c r="D13" s="19">
        <v>0</v>
      </c>
      <c r="E13" s="19">
        <v>1</v>
      </c>
      <c r="F13" s="19">
        <v>1</v>
      </c>
      <c r="G13" s="19">
        <v>0</v>
      </c>
      <c r="H13" s="19">
        <v>1</v>
      </c>
      <c r="I13" s="19">
        <v>2</v>
      </c>
      <c r="J13" s="19">
        <v>0</v>
      </c>
      <c r="K13" s="19">
        <v>2</v>
      </c>
    </row>
    <row r="14" spans="2:11" ht="20.100000000000001" customHeight="1" thickBot="1" x14ac:dyDescent="0.25">
      <c r="B14" s="4" t="s">
        <v>25</v>
      </c>
      <c r="C14" s="19">
        <v>1</v>
      </c>
      <c r="D14" s="19">
        <v>0</v>
      </c>
      <c r="E14" s="19">
        <v>1</v>
      </c>
      <c r="F14" s="19">
        <v>0</v>
      </c>
      <c r="G14" s="19">
        <v>0</v>
      </c>
      <c r="H14" s="19">
        <v>0</v>
      </c>
      <c r="I14" s="19">
        <v>1</v>
      </c>
      <c r="J14" s="19">
        <v>0</v>
      </c>
      <c r="K14" s="19">
        <v>1</v>
      </c>
    </row>
    <row r="15" spans="2:11" ht="20.100000000000001" customHeight="1" thickBot="1" x14ac:dyDescent="0.25">
      <c r="B15" s="4" t="s">
        <v>26</v>
      </c>
      <c r="C15" s="19">
        <v>1</v>
      </c>
      <c r="D15" s="19">
        <v>2</v>
      </c>
      <c r="E15" s="19">
        <v>3</v>
      </c>
      <c r="F15" s="19">
        <v>4</v>
      </c>
      <c r="G15" s="19">
        <v>0</v>
      </c>
      <c r="H15" s="19">
        <v>4</v>
      </c>
      <c r="I15" s="19">
        <v>5</v>
      </c>
      <c r="J15" s="19">
        <v>2</v>
      </c>
      <c r="K15" s="19">
        <v>7</v>
      </c>
    </row>
    <row r="16" spans="2:11" ht="20.100000000000001" customHeight="1" thickBot="1" x14ac:dyDescent="0.25">
      <c r="B16" s="4" t="s">
        <v>27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2:11" ht="20.100000000000001" customHeight="1" thickBot="1" x14ac:dyDescent="0.25">
      <c r="B17" s="4" t="s">
        <v>28</v>
      </c>
      <c r="C17" s="19">
        <v>1</v>
      </c>
      <c r="D17" s="19">
        <v>0</v>
      </c>
      <c r="E17" s="19">
        <v>1</v>
      </c>
      <c r="F17" s="19">
        <v>0</v>
      </c>
      <c r="G17" s="19">
        <v>0</v>
      </c>
      <c r="H17" s="19">
        <v>0</v>
      </c>
      <c r="I17" s="19">
        <v>1</v>
      </c>
      <c r="J17" s="19">
        <v>0</v>
      </c>
      <c r="K17" s="19">
        <v>1</v>
      </c>
    </row>
    <row r="18" spans="2:11" ht="20.100000000000001" customHeight="1" thickBot="1" x14ac:dyDescent="0.25">
      <c r="B18" s="4" t="s">
        <v>29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2:11" ht="20.100000000000001" customHeight="1" thickBot="1" x14ac:dyDescent="0.25">
      <c r="B19" s="4" t="s">
        <v>30</v>
      </c>
      <c r="C19" s="19">
        <v>8</v>
      </c>
      <c r="D19" s="19">
        <v>0</v>
      </c>
      <c r="E19" s="19">
        <v>8</v>
      </c>
      <c r="F19" s="19">
        <v>26</v>
      </c>
      <c r="G19" s="19">
        <v>18</v>
      </c>
      <c r="H19" s="19">
        <v>44</v>
      </c>
      <c r="I19" s="19">
        <v>34</v>
      </c>
      <c r="J19" s="19">
        <v>18</v>
      </c>
      <c r="K19" s="19">
        <v>52</v>
      </c>
    </row>
    <row r="20" spans="2:11" ht="20.100000000000001" customHeight="1" thickBot="1" x14ac:dyDescent="0.25">
      <c r="B20" s="4" t="s">
        <v>31</v>
      </c>
      <c r="C20" s="19">
        <v>4</v>
      </c>
      <c r="D20" s="19">
        <v>0</v>
      </c>
      <c r="E20" s="19">
        <v>4</v>
      </c>
      <c r="F20" s="19">
        <v>9</v>
      </c>
      <c r="G20" s="19">
        <v>1</v>
      </c>
      <c r="H20" s="19">
        <v>10</v>
      </c>
      <c r="I20" s="19">
        <v>13</v>
      </c>
      <c r="J20" s="19">
        <v>1</v>
      </c>
      <c r="K20" s="19">
        <v>14</v>
      </c>
    </row>
    <row r="21" spans="2:11" ht="20.100000000000001" customHeight="1" thickBot="1" x14ac:dyDescent="0.25">
      <c r="B21" s="4" t="s">
        <v>32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</row>
    <row r="22" spans="2:11" ht="20.100000000000001" customHeight="1" thickBot="1" x14ac:dyDescent="0.25">
      <c r="B22" s="4" t="s">
        <v>33</v>
      </c>
      <c r="C22" s="19">
        <v>0</v>
      </c>
      <c r="D22" s="19">
        <v>0</v>
      </c>
      <c r="E22" s="19">
        <v>0</v>
      </c>
      <c r="F22" s="19">
        <v>1</v>
      </c>
      <c r="G22" s="19">
        <v>0</v>
      </c>
      <c r="H22" s="19">
        <v>1</v>
      </c>
      <c r="I22" s="19">
        <v>1</v>
      </c>
      <c r="J22" s="19">
        <v>0</v>
      </c>
      <c r="K22" s="19">
        <v>1</v>
      </c>
    </row>
    <row r="23" spans="2:11" ht="20.100000000000001" customHeight="1" thickBot="1" x14ac:dyDescent="0.25">
      <c r="B23" s="4" t="s">
        <v>34</v>
      </c>
      <c r="C23" s="19">
        <v>4</v>
      </c>
      <c r="D23" s="19">
        <v>1</v>
      </c>
      <c r="E23" s="19">
        <v>5</v>
      </c>
      <c r="F23" s="19">
        <v>3</v>
      </c>
      <c r="G23" s="19">
        <v>7</v>
      </c>
      <c r="H23" s="19">
        <v>10</v>
      </c>
      <c r="I23" s="19">
        <v>7</v>
      </c>
      <c r="J23" s="19">
        <v>8</v>
      </c>
      <c r="K23" s="19">
        <v>15</v>
      </c>
    </row>
    <row r="24" spans="2:11" ht="20.100000000000001" customHeight="1" thickBot="1" x14ac:dyDescent="0.25">
      <c r="B24" s="4" t="s">
        <v>35</v>
      </c>
      <c r="C24" s="19">
        <v>0</v>
      </c>
      <c r="D24" s="19">
        <v>0</v>
      </c>
      <c r="E24" s="19">
        <v>0</v>
      </c>
      <c r="F24" s="19">
        <v>2</v>
      </c>
      <c r="G24" s="19">
        <v>2</v>
      </c>
      <c r="H24" s="19">
        <v>4</v>
      </c>
      <c r="I24" s="19">
        <v>2</v>
      </c>
      <c r="J24" s="19">
        <v>2</v>
      </c>
      <c r="K24" s="19">
        <v>4</v>
      </c>
    </row>
    <row r="25" spans="2:11" ht="20.100000000000001" customHeight="1" thickBot="1" x14ac:dyDescent="0.25">
      <c r="B25" s="4" t="s">
        <v>36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</row>
    <row r="26" spans="2:11" ht="20.100000000000001" customHeight="1" thickBot="1" x14ac:dyDescent="0.25">
      <c r="B26" s="5" t="s">
        <v>37</v>
      </c>
      <c r="C26" s="19">
        <v>2</v>
      </c>
      <c r="D26" s="19">
        <v>0</v>
      </c>
      <c r="E26" s="19">
        <v>2</v>
      </c>
      <c r="F26" s="19">
        <v>4</v>
      </c>
      <c r="G26" s="19">
        <v>1</v>
      </c>
      <c r="H26" s="19">
        <v>5</v>
      </c>
      <c r="I26" s="19">
        <v>6</v>
      </c>
      <c r="J26" s="19">
        <v>1</v>
      </c>
      <c r="K26" s="19">
        <v>7</v>
      </c>
    </row>
    <row r="27" spans="2:11" ht="20.100000000000001" customHeight="1" thickBot="1" x14ac:dyDescent="0.25">
      <c r="B27" s="6" t="s">
        <v>38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</row>
    <row r="28" spans="2:11" ht="20.100000000000001" customHeight="1" thickBot="1" x14ac:dyDescent="0.25">
      <c r="B28" s="7" t="s">
        <v>39</v>
      </c>
      <c r="C28" s="9">
        <f>SUM(C11:C27)</f>
        <v>32</v>
      </c>
      <c r="D28" s="9">
        <f t="shared" ref="D28:K28" si="0">SUM(D11:D27)</f>
        <v>3</v>
      </c>
      <c r="E28" s="9">
        <f t="shared" si="0"/>
        <v>35</v>
      </c>
      <c r="F28" s="9">
        <f t="shared" si="0"/>
        <v>60</v>
      </c>
      <c r="G28" s="9">
        <f t="shared" si="0"/>
        <v>30</v>
      </c>
      <c r="H28" s="9">
        <f t="shared" si="0"/>
        <v>90</v>
      </c>
      <c r="I28" s="9">
        <f t="shared" si="0"/>
        <v>92</v>
      </c>
      <c r="J28" s="9">
        <f t="shared" si="0"/>
        <v>33</v>
      </c>
      <c r="K28" s="9">
        <f t="shared" si="0"/>
        <v>125</v>
      </c>
    </row>
    <row r="29" spans="2:11" x14ac:dyDescent="0.2">
      <c r="C29" s="54"/>
      <c r="D29" s="54"/>
      <c r="E29" s="54"/>
      <c r="F29" s="54"/>
      <c r="G29" s="54"/>
      <c r="H29" s="54"/>
      <c r="I29" s="54"/>
      <c r="J29" s="54"/>
      <c r="K29" s="54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7:E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1.25" customWidth="1"/>
    <col min="19" max="19" width="12.375" customWidth="1"/>
  </cols>
  <sheetData>
    <row r="7" spans="2:5" ht="23.25" customHeight="1" x14ac:dyDescent="0.2"/>
    <row r="8" spans="2:5" ht="14.25" customHeight="1" x14ac:dyDescent="0.2"/>
    <row r="9" spans="2:5" ht="32.25" customHeight="1" x14ac:dyDescent="0.2">
      <c r="B9" s="14"/>
      <c r="C9" s="78" t="s">
        <v>134</v>
      </c>
      <c r="D9" s="78"/>
      <c r="E9" s="78"/>
    </row>
    <row r="10" spans="2:5" ht="42.75" customHeight="1" thickBot="1" x14ac:dyDescent="0.25">
      <c r="B10" s="11"/>
      <c r="C10" s="21" t="s">
        <v>129</v>
      </c>
      <c r="D10" s="21" t="s">
        <v>128</v>
      </c>
      <c r="E10" s="21" t="s">
        <v>52</v>
      </c>
    </row>
    <row r="11" spans="2:5" ht="20.100000000000001" customHeight="1" thickBot="1" x14ac:dyDescent="0.25">
      <c r="B11" s="3" t="s">
        <v>22</v>
      </c>
      <c r="C11" s="18">
        <v>1</v>
      </c>
      <c r="D11" s="18">
        <v>2</v>
      </c>
      <c r="E11" s="18">
        <v>3</v>
      </c>
    </row>
    <row r="12" spans="2:5" ht="20.100000000000001" customHeight="1" thickBot="1" x14ac:dyDescent="0.25">
      <c r="B12" s="4" t="s">
        <v>23</v>
      </c>
      <c r="C12" s="19">
        <v>0</v>
      </c>
      <c r="D12" s="19">
        <v>0</v>
      </c>
      <c r="E12" s="19">
        <v>0</v>
      </c>
    </row>
    <row r="13" spans="2:5" ht="20.100000000000001" customHeight="1" thickBot="1" x14ac:dyDescent="0.25">
      <c r="B13" s="4" t="s">
        <v>24</v>
      </c>
      <c r="C13" s="19">
        <v>0</v>
      </c>
      <c r="D13" s="19">
        <v>1</v>
      </c>
      <c r="E13" s="19">
        <v>1</v>
      </c>
    </row>
    <row r="14" spans="2:5" ht="20.100000000000001" customHeight="1" thickBot="1" x14ac:dyDescent="0.25">
      <c r="B14" s="4" t="s">
        <v>25</v>
      </c>
      <c r="C14" s="19">
        <v>0</v>
      </c>
      <c r="D14" s="19">
        <v>0</v>
      </c>
      <c r="E14" s="19">
        <v>0</v>
      </c>
    </row>
    <row r="15" spans="2:5" ht="20.100000000000001" customHeight="1" thickBot="1" x14ac:dyDescent="0.25">
      <c r="B15" s="4" t="s">
        <v>26</v>
      </c>
      <c r="C15" s="19">
        <v>1</v>
      </c>
      <c r="D15" s="19">
        <v>0</v>
      </c>
      <c r="E15" s="19">
        <v>1</v>
      </c>
    </row>
    <row r="16" spans="2:5" ht="20.100000000000001" customHeight="1" thickBot="1" x14ac:dyDescent="0.25">
      <c r="B16" s="4" t="s">
        <v>27</v>
      </c>
      <c r="C16" s="19">
        <v>0</v>
      </c>
      <c r="D16" s="19">
        <v>0</v>
      </c>
      <c r="E16" s="19">
        <v>0</v>
      </c>
    </row>
    <row r="17" spans="2:5" ht="20.100000000000001" customHeight="1" thickBot="1" x14ac:dyDescent="0.25">
      <c r="B17" s="4" t="s">
        <v>28</v>
      </c>
      <c r="C17" s="19">
        <v>0</v>
      </c>
      <c r="D17" s="19">
        <v>0</v>
      </c>
      <c r="E17" s="19">
        <v>0</v>
      </c>
    </row>
    <row r="18" spans="2:5" ht="20.100000000000001" customHeight="1" thickBot="1" x14ac:dyDescent="0.25">
      <c r="B18" s="4" t="s">
        <v>29</v>
      </c>
      <c r="C18" s="19">
        <v>0</v>
      </c>
      <c r="D18" s="19">
        <v>1</v>
      </c>
      <c r="E18" s="19">
        <v>1</v>
      </c>
    </row>
    <row r="19" spans="2:5" ht="20.100000000000001" customHeight="1" thickBot="1" x14ac:dyDescent="0.25">
      <c r="B19" s="4" t="s">
        <v>30</v>
      </c>
      <c r="C19" s="19">
        <v>2</v>
      </c>
      <c r="D19" s="19">
        <v>6</v>
      </c>
      <c r="E19" s="19">
        <v>8</v>
      </c>
    </row>
    <row r="20" spans="2:5" ht="20.100000000000001" customHeight="1" thickBot="1" x14ac:dyDescent="0.25">
      <c r="B20" s="4" t="s">
        <v>31</v>
      </c>
      <c r="C20" s="19">
        <v>1</v>
      </c>
      <c r="D20" s="19">
        <v>1</v>
      </c>
      <c r="E20" s="19">
        <v>2</v>
      </c>
    </row>
    <row r="21" spans="2:5" ht="20.100000000000001" customHeight="1" thickBot="1" x14ac:dyDescent="0.25">
      <c r="B21" s="4" t="s">
        <v>32</v>
      </c>
      <c r="C21" s="19">
        <v>0</v>
      </c>
      <c r="D21" s="19">
        <v>0</v>
      </c>
      <c r="E21" s="19">
        <v>0</v>
      </c>
    </row>
    <row r="22" spans="2:5" ht="20.100000000000001" customHeight="1" thickBot="1" x14ac:dyDescent="0.25">
      <c r="B22" s="4" t="s">
        <v>33</v>
      </c>
      <c r="C22" s="19">
        <v>0</v>
      </c>
      <c r="D22" s="19">
        <v>1</v>
      </c>
      <c r="E22" s="19">
        <v>1</v>
      </c>
    </row>
    <row r="23" spans="2:5" ht="20.100000000000001" customHeight="1" thickBot="1" x14ac:dyDescent="0.25">
      <c r="B23" s="4" t="s">
        <v>34</v>
      </c>
      <c r="C23" s="19">
        <v>1</v>
      </c>
      <c r="D23" s="19">
        <v>3</v>
      </c>
      <c r="E23" s="19">
        <v>4</v>
      </c>
    </row>
    <row r="24" spans="2:5" ht="20.100000000000001" customHeight="1" thickBot="1" x14ac:dyDescent="0.25">
      <c r="B24" s="4" t="s">
        <v>35</v>
      </c>
      <c r="C24" s="19">
        <v>0</v>
      </c>
      <c r="D24" s="19">
        <v>0</v>
      </c>
      <c r="E24" s="19">
        <v>0</v>
      </c>
    </row>
    <row r="25" spans="2:5" ht="20.100000000000001" customHeight="1" thickBot="1" x14ac:dyDescent="0.25">
      <c r="B25" s="4" t="s">
        <v>36</v>
      </c>
      <c r="C25" s="19">
        <v>0</v>
      </c>
      <c r="D25" s="19">
        <v>0</v>
      </c>
      <c r="E25" s="19">
        <v>0</v>
      </c>
    </row>
    <row r="26" spans="2:5" ht="20.100000000000001" customHeight="1" thickBot="1" x14ac:dyDescent="0.25">
      <c r="B26" s="5" t="s">
        <v>37</v>
      </c>
      <c r="C26" s="19">
        <v>0</v>
      </c>
      <c r="D26" s="19">
        <v>0</v>
      </c>
      <c r="E26" s="19">
        <v>0</v>
      </c>
    </row>
    <row r="27" spans="2:5" ht="20.100000000000001" customHeight="1" thickBot="1" x14ac:dyDescent="0.25">
      <c r="B27" s="6" t="s">
        <v>38</v>
      </c>
      <c r="C27" s="20">
        <v>0</v>
      </c>
      <c r="D27" s="20">
        <v>0</v>
      </c>
      <c r="E27" s="20">
        <v>0</v>
      </c>
    </row>
    <row r="28" spans="2:5" ht="20.100000000000001" customHeight="1" thickBot="1" x14ac:dyDescent="0.25">
      <c r="B28" s="7" t="s">
        <v>39</v>
      </c>
      <c r="C28" s="9">
        <f>SUM(C11:C27)</f>
        <v>6</v>
      </c>
      <c r="D28" s="9">
        <f>SUM(D11:D27)</f>
        <v>15</v>
      </c>
      <c r="E28" s="9">
        <f>SUM(E11:E27)</f>
        <v>21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1:AF33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2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38.25" customHeight="1" x14ac:dyDescent="0.2"/>
    <row r="12" spans="2:32" ht="41.25" customHeight="1" x14ac:dyDescent="0.2">
      <c r="B12" s="14"/>
      <c r="C12" s="78" t="s">
        <v>135</v>
      </c>
      <c r="D12" s="78"/>
      <c r="E12" s="78"/>
      <c r="F12" s="78"/>
      <c r="G12" s="78"/>
      <c r="H12" s="78" t="s">
        <v>136</v>
      </c>
      <c r="I12" s="78"/>
      <c r="J12" s="78"/>
      <c r="K12" s="78"/>
      <c r="L12" s="78"/>
      <c r="M12" s="78" t="s">
        <v>137</v>
      </c>
      <c r="N12" s="78"/>
      <c r="O12" s="78"/>
      <c r="P12" s="78"/>
      <c r="Q12" s="78"/>
      <c r="R12" s="78" t="s">
        <v>138</v>
      </c>
      <c r="S12" s="78"/>
      <c r="T12" s="78"/>
      <c r="U12" s="78"/>
      <c r="V12" s="78"/>
      <c r="W12" s="78" t="s">
        <v>139</v>
      </c>
      <c r="X12" s="78"/>
      <c r="Y12" s="78"/>
      <c r="Z12" s="78"/>
      <c r="AA12" s="78"/>
      <c r="AB12" s="78" t="s">
        <v>52</v>
      </c>
      <c r="AC12" s="78"/>
      <c r="AD12" s="78"/>
      <c r="AE12" s="78"/>
      <c r="AF12" s="78"/>
    </row>
    <row r="13" spans="2:32" ht="28.5" customHeight="1" x14ac:dyDescent="0.2">
      <c r="B13" s="23"/>
      <c r="C13" s="79" t="s">
        <v>77</v>
      </c>
      <c r="D13" s="79" t="s">
        <v>140</v>
      </c>
      <c r="E13" s="79"/>
      <c r="F13" s="79"/>
      <c r="G13" s="79" t="s">
        <v>141</v>
      </c>
      <c r="H13" s="79" t="s">
        <v>77</v>
      </c>
      <c r="I13" s="79" t="s">
        <v>140</v>
      </c>
      <c r="J13" s="79"/>
      <c r="K13" s="79"/>
      <c r="L13" s="79" t="s">
        <v>141</v>
      </c>
      <c r="M13" s="79" t="s">
        <v>77</v>
      </c>
      <c r="N13" s="79" t="s">
        <v>140</v>
      </c>
      <c r="O13" s="79"/>
      <c r="P13" s="79"/>
      <c r="Q13" s="79" t="s">
        <v>141</v>
      </c>
      <c r="R13" s="79" t="s">
        <v>77</v>
      </c>
      <c r="S13" s="79" t="s">
        <v>140</v>
      </c>
      <c r="T13" s="79"/>
      <c r="U13" s="79"/>
      <c r="V13" s="79" t="s">
        <v>141</v>
      </c>
      <c r="W13" s="79" t="s">
        <v>77</v>
      </c>
      <c r="X13" s="79" t="s">
        <v>140</v>
      </c>
      <c r="Y13" s="79"/>
      <c r="Z13" s="79"/>
      <c r="AA13" s="79" t="s">
        <v>141</v>
      </c>
      <c r="AB13" s="79" t="s">
        <v>77</v>
      </c>
      <c r="AC13" s="79" t="s">
        <v>140</v>
      </c>
      <c r="AD13" s="79"/>
      <c r="AE13" s="79"/>
      <c r="AF13" s="79" t="s">
        <v>141</v>
      </c>
    </row>
    <row r="14" spans="2:32" ht="28.5" customHeight="1" thickBot="1" x14ac:dyDescent="0.25">
      <c r="B14" s="11"/>
      <c r="C14" s="79"/>
      <c r="D14" s="25" t="s">
        <v>142</v>
      </c>
      <c r="E14" s="25" t="s">
        <v>143</v>
      </c>
      <c r="F14" s="25" t="s">
        <v>144</v>
      </c>
      <c r="G14" s="79"/>
      <c r="H14" s="79"/>
      <c r="I14" s="25" t="s">
        <v>142</v>
      </c>
      <c r="J14" s="25" t="s">
        <v>143</v>
      </c>
      <c r="K14" s="25" t="s">
        <v>144</v>
      </c>
      <c r="L14" s="79"/>
      <c r="M14" s="79"/>
      <c r="N14" s="25" t="s">
        <v>142</v>
      </c>
      <c r="O14" s="25" t="s">
        <v>143</v>
      </c>
      <c r="P14" s="25" t="s">
        <v>144</v>
      </c>
      <c r="Q14" s="79"/>
      <c r="R14" s="79"/>
      <c r="S14" s="25" t="s">
        <v>142</v>
      </c>
      <c r="T14" s="25" t="s">
        <v>143</v>
      </c>
      <c r="U14" s="25" t="s">
        <v>144</v>
      </c>
      <c r="V14" s="79"/>
      <c r="W14" s="79"/>
      <c r="X14" s="25" t="s">
        <v>142</v>
      </c>
      <c r="Y14" s="25" t="s">
        <v>143</v>
      </c>
      <c r="Z14" s="25" t="s">
        <v>144</v>
      </c>
      <c r="AA14" s="79"/>
      <c r="AB14" s="79"/>
      <c r="AC14" s="25" t="s">
        <v>142</v>
      </c>
      <c r="AD14" s="25" t="s">
        <v>143</v>
      </c>
      <c r="AE14" s="25" t="s">
        <v>144</v>
      </c>
      <c r="AF14" s="79"/>
    </row>
    <row r="15" spans="2:32" ht="20.100000000000001" customHeight="1" thickBot="1" x14ac:dyDescent="0.25">
      <c r="B15" s="3" t="s">
        <v>22</v>
      </c>
      <c r="C15" s="18">
        <v>2039</v>
      </c>
      <c r="D15" s="18">
        <v>18</v>
      </c>
      <c r="E15" s="18">
        <v>1589</v>
      </c>
      <c r="F15" s="18">
        <v>432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60</v>
      </c>
      <c r="N15" s="18">
        <v>0</v>
      </c>
      <c r="O15" s="18">
        <v>59</v>
      </c>
      <c r="P15" s="18">
        <v>1</v>
      </c>
      <c r="Q15" s="18">
        <v>0</v>
      </c>
      <c r="R15" s="18">
        <v>9</v>
      </c>
      <c r="S15" s="18">
        <v>0</v>
      </c>
      <c r="T15" s="18">
        <v>9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2108</v>
      </c>
      <c r="AC15" s="18">
        <v>18</v>
      </c>
      <c r="AD15" s="18">
        <v>1657</v>
      </c>
      <c r="AE15" s="18">
        <v>433</v>
      </c>
      <c r="AF15" s="18">
        <v>0</v>
      </c>
    </row>
    <row r="16" spans="2:32" ht="20.100000000000001" customHeight="1" thickBot="1" x14ac:dyDescent="0.25">
      <c r="B16" s="4" t="s">
        <v>23</v>
      </c>
      <c r="C16" s="19">
        <v>256</v>
      </c>
      <c r="D16" s="19">
        <v>1</v>
      </c>
      <c r="E16" s="19">
        <v>188</v>
      </c>
      <c r="F16" s="19">
        <v>67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24</v>
      </c>
      <c r="N16" s="19">
        <v>0</v>
      </c>
      <c r="O16" s="19">
        <v>23</v>
      </c>
      <c r="P16" s="19">
        <v>1</v>
      </c>
      <c r="Q16" s="19">
        <v>0</v>
      </c>
      <c r="R16" s="19">
        <v>9</v>
      </c>
      <c r="S16" s="19">
        <v>0</v>
      </c>
      <c r="T16" s="19">
        <v>9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289</v>
      </c>
      <c r="AC16" s="19">
        <v>1</v>
      </c>
      <c r="AD16" s="19">
        <v>220</v>
      </c>
      <c r="AE16" s="19">
        <v>68</v>
      </c>
      <c r="AF16" s="19">
        <v>0</v>
      </c>
    </row>
    <row r="17" spans="2:32" ht="20.100000000000001" customHeight="1" thickBot="1" x14ac:dyDescent="0.25">
      <c r="B17" s="4" t="s">
        <v>24</v>
      </c>
      <c r="C17" s="19">
        <v>164</v>
      </c>
      <c r="D17" s="19">
        <v>0</v>
      </c>
      <c r="E17" s="19">
        <v>122</v>
      </c>
      <c r="F17" s="19">
        <v>42</v>
      </c>
      <c r="G17" s="19">
        <v>0</v>
      </c>
      <c r="H17" s="19">
        <v>1</v>
      </c>
      <c r="I17" s="19">
        <v>0</v>
      </c>
      <c r="J17" s="19">
        <v>0</v>
      </c>
      <c r="K17" s="19">
        <v>1</v>
      </c>
      <c r="L17" s="19">
        <v>0</v>
      </c>
      <c r="M17" s="19">
        <v>5</v>
      </c>
      <c r="N17" s="19">
        <v>0</v>
      </c>
      <c r="O17" s="19">
        <v>4</v>
      </c>
      <c r="P17" s="19">
        <v>1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170</v>
      </c>
      <c r="AC17" s="19">
        <v>0</v>
      </c>
      <c r="AD17" s="19">
        <v>126</v>
      </c>
      <c r="AE17" s="19">
        <v>44</v>
      </c>
      <c r="AF17" s="19">
        <v>0</v>
      </c>
    </row>
    <row r="18" spans="2:32" ht="20.100000000000001" customHeight="1" thickBot="1" x14ac:dyDescent="0.25">
      <c r="B18" s="4" t="s">
        <v>25</v>
      </c>
      <c r="C18" s="19">
        <v>512</v>
      </c>
      <c r="D18" s="19">
        <v>0</v>
      </c>
      <c r="E18" s="19">
        <v>386</v>
      </c>
      <c r="F18" s="19">
        <v>126</v>
      </c>
      <c r="G18" s="19">
        <v>0</v>
      </c>
      <c r="H18" s="19">
        <v>4</v>
      </c>
      <c r="I18" s="19">
        <v>0</v>
      </c>
      <c r="J18" s="19">
        <v>2</v>
      </c>
      <c r="K18" s="19">
        <v>2</v>
      </c>
      <c r="L18" s="19">
        <v>0</v>
      </c>
      <c r="M18" s="19">
        <v>19</v>
      </c>
      <c r="N18" s="19">
        <v>0</v>
      </c>
      <c r="O18" s="19">
        <v>18</v>
      </c>
      <c r="P18" s="19">
        <v>1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535</v>
      </c>
      <c r="AC18" s="19">
        <v>0</v>
      </c>
      <c r="AD18" s="19">
        <v>406</v>
      </c>
      <c r="AE18" s="19">
        <v>129</v>
      </c>
      <c r="AF18" s="19">
        <v>0</v>
      </c>
    </row>
    <row r="19" spans="2:32" ht="20.100000000000001" customHeight="1" thickBot="1" x14ac:dyDescent="0.25">
      <c r="B19" s="4" t="s">
        <v>26</v>
      </c>
      <c r="C19" s="19">
        <v>466</v>
      </c>
      <c r="D19" s="19">
        <v>1</v>
      </c>
      <c r="E19" s="19">
        <v>341</v>
      </c>
      <c r="F19" s="19">
        <v>124</v>
      </c>
      <c r="G19" s="19">
        <v>0</v>
      </c>
      <c r="H19" s="19">
        <v>12</v>
      </c>
      <c r="I19" s="19">
        <v>0</v>
      </c>
      <c r="J19" s="19">
        <v>0</v>
      </c>
      <c r="K19" s="19">
        <v>12</v>
      </c>
      <c r="L19" s="19">
        <v>0</v>
      </c>
      <c r="M19" s="19">
        <v>68</v>
      </c>
      <c r="N19" s="19">
        <v>0</v>
      </c>
      <c r="O19" s="19">
        <v>64</v>
      </c>
      <c r="P19" s="19">
        <v>4</v>
      </c>
      <c r="Q19" s="19">
        <v>0</v>
      </c>
      <c r="R19" s="19">
        <v>39</v>
      </c>
      <c r="S19" s="19">
        <v>0</v>
      </c>
      <c r="T19" s="19">
        <v>34</v>
      </c>
      <c r="U19" s="19">
        <v>5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585</v>
      </c>
      <c r="AC19" s="19">
        <v>1</v>
      </c>
      <c r="AD19" s="19">
        <v>439</v>
      </c>
      <c r="AE19" s="19">
        <v>145</v>
      </c>
      <c r="AF19" s="19">
        <v>0</v>
      </c>
    </row>
    <row r="20" spans="2:32" ht="20.100000000000001" customHeight="1" thickBot="1" x14ac:dyDescent="0.25">
      <c r="B20" s="4" t="s">
        <v>27</v>
      </c>
      <c r="C20" s="19">
        <v>113</v>
      </c>
      <c r="D20" s="19">
        <v>0</v>
      </c>
      <c r="E20" s="19">
        <v>71</v>
      </c>
      <c r="F20" s="19">
        <v>42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1</v>
      </c>
      <c r="N20" s="19">
        <v>0</v>
      </c>
      <c r="O20" s="19">
        <v>1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114</v>
      </c>
      <c r="AC20" s="19">
        <v>0</v>
      </c>
      <c r="AD20" s="19">
        <v>72</v>
      </c>
      <c r="AE20" s="19">
        <v>42</v>
      </c>
      <c r="AF20" s="19">
        <v>0</v>
      </c>
    </row>
    <row r="21" spans="2:32" ht="20.100000000000001" customHeight="1" thickBot="1" x14ac:dyDescent="0.25">
      <c r="B21" s="4" t="s">
        <v>28</v>
      </c>
      <c r="C21" s="19">
        <v>499</v>
      </c>
      <c r="D21" s="19">
        <v>9</v>
      </c>
      <c r="E21" s="19">
        <v>372</v>
      </c>
      <c r="F21" s="19">
        <v>118</v>
      </c>
      <c r="G21" s="19">
        <v>0</v>
      </c>
      <c r="H21" s="19">
        <v>9</v>
      </c>
      <c r="I21" s="19">
        <v>0</v>
      </c>
      <c r="J21" s="19">
        <v>9</v>
      </c>
      <c r="K21" s="19">
        <v>0</v>
      </c>
      <c r="L21" s="19">
        <v>0</v>
      </c>
      <c r="M21" s="19">
        <v>21</v>
      </c>
      <c r="N21" s="19">
        <v>0</v>
      </c>
      <c r="O21" s="19">
        <v>20</v>
      </c>
      <c r="P21" s="19">
        <v>1</v>
      </c>
      <c r="Q21" s="19">
        <v>0</v>
      </c>
      <c r="R21" s="19">
        <v>20</v>
      </c>
      <c r="S21" s="19">
        <v>0</v>
      </c>
      <c r="T21" s="19">
        <v>20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549</v>
      </c>
      <c r="AC21" s="19">
        <v>9</v>
      </c>
      <c r="AD21" s="19">
        <v>421</v>
      </c>
      <c r="AE21" s="19">
        <v>119</v>
      </c>
      <c r="AF21" s="19">
        <v>0</v>
      </c>
    </row>
    <row r="22" spans="2:32" ht="20.100000000000001" customHeight="1" thickBot="1" x14ac:dyDescent="0.25">
      <c r="B22" s="4" t="s">
        <v>29</v>
      </c>
      <c r="C22" s="19">
        <v>491</v>
      </c>
      <c r="D22" s="19">
        <v>3</v>
      </c>
      <c r="E22" s="19">
        <v>360</v>
      </c>
      <c r="F22" s="19">
        <v>128</v>
      </c>
      <c r="G22" s="19">
        <v>0</v>
      </c>
      <c r="H22" s="19">
        <v>1</v>
      </c>
      <c r="I22" s="19">
        <v>0</v>
      </c>
      <c r="J22" s="19">
        <v>1</v>
      </c>
      <c r="K22" s="19">
        <v>0</v>
      </c>
      <c r="L22" s="19">
        <v>0</v>
      </c>
      <c r="M22" s="19">
        <v>6</v>
      </c>
      <c r="N22" s="19">
        <v>0</v>
      </c>
      <c r="O22" s="19">
        <v>6</v>
      </c>
      <c r="P22" s="19">
        <v>0</v>
      </c>
      <c r="Q22" s="19">
        <v>0</v>
      </c>
      <c r="R22" s="19">
        <v>1</v>
      </c>
      <c r="S22" s="19">
        <v>0</v>
      </c>
      <c r="T22" s="19">
        <v>0</v>
      </c>
      <c r="U22" s="19">
        <v>1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499</v>
      </c>
      <c r="AC22" s="19">
        <v>3</v>
      </c>
      <c r="AD22" s="19">
        <v>367</v>
      </c>
      <c r="AE22" s="19">
        <v>129</v>
      </c>
      <c r="AF22" s="19">
        <v>0</v>
      </c>
    </row>
    <row r="23" spans="2:32" ht="20.100000000000001" customHeight="1" thickBot="1" x14ac:dyDescent="0.25">
      <c r="B23" s="4" t="s">
        <v>30</v>
      </c>
      <c r="C23" s="19">
        <v>1383</v>
      </c>
      <c r="D23" s="19">
        <v>28</v>
      </c>
      <c r="E23" s="19">
        <v>724</v>
      </c>
      <c r="F23" s="19">
        <v>631</v>
      </c>
      <c r="G23" s="19">
        <v>0</v>
      </c>
      <c r="H23" s="19">
        <v>3</v>
      </c>
      <c r="I23" s="19">
        <v>0</v>
      </c>
      <c r="J23" s="19">
        <v>3</v>
      </c>
      <c r="K23" s="19">
        <v>0</v>
      </c>
      <c r="L23" s="19">
        <v>0</v>
      </c>
      <c r="M23" s="19">
        <v>18</v>
      </c>
      <c r="N23" s="19">
        <v>0</v>
      </c>
      <c r="O23" s="19">
        <v>12</v>
      </c>
      <c r="P23" s="19">
        <v>6</v>
      </c>
      <c r="Q23" s="19">
        <v>0</v>
      </c>
      <c r="R23" s="19">
        <v>1</v>
      </c>
      <c r="S23" s="19">
        <v>0</v>
      </c>
      <c r="T23" s="19">
        <v>1</v>
      </c>
      <c r="U23" s="19">
        <v>0</v>
      </c>
      <c r="V23" s="19">
        <v>0</v>
      </c>
      <c r="W23" s="19">
        <v>10</v>
      </c>
      <c r="X23" s="19">
        <v>0</v>
      </c>
      <c r="Y23" s="19">
        <v>8</v>
      </c>
      <c r="Z23" s="19">
        <v>2</v>
      </c>
      <c r="AA23" s="19">
        <v>0</v>
      </c>
      <c r="AB23" s="19">
        <v>1415</v>
      </c>
      <c r="AC23" s="19">
        <v>28</v>
      </c>
      <c r="AD23" s="19">
        <v>748</v>
      </c>
      <c r="AE23" s="19">
        <v>639</v>
      </c>
      <c r="AF23" s="19">
        <v>0</v>
      </c>
    </row>
    <row r="24" spans="2:32" ht="20.100000000000001" customHeight="1" thickBot="1" x14ac:dyDescent="0.25">
      <c r="B24" s="4" t="s">
        <v>31</v>
      </c>
      <c r="C24" s="19">
        <v>1274</v>
      </c>
      <c r="D24" s="19">
        <v>3</v>
      </c>
      <c r="E24" s="19">
        <v>981</v>
      </c>
      <c r="F24" s="19">
        <v>290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15</v>
      </c>
      <c r="N24" s="19">
        <v>0</v>
      </c>
      <c r="O24" s="19">
        <v>15</v>
      </c>
      <c r="P24" s="19">
        <v>0</v>
      </c>
      <c r="Q24" s="19">
        <v>0</v>
      </c>
      <c r="R24" s="19">
        <v>11</v>
      </c>
      <c r="S24" s="19">
        <v>0</v>
      </c>
      <c r="T24" s="19">
        <v>11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1300</v>
      </c>
      <c r="AC24" s="19">
        <v>3</v>
      </c>
      <c r="AD24" s="19">
        <v>1007</v>
      </c>
      <c r="AE24" s="19">
        <v>290</v>
      </c>
      <c r="AF24" s="19">
        <v>0</v>
      </c>
    </row>
    <row r="25" spans="2:32" ht="20.100000000000001" customHeight="1" thickBot="1" x14ac:dyDescent="0.25">
      <c r="B25" s="4" t="s">
        <v>32</v>
      </c>
      <c r="C25" s="19">
        <v>220</v>
      </c>
      <c r="D25" s="19">
        <v>0</v>
      </c>
      <c r="E25" s="19">
        <v>172</v>
      </c>
      <c r="F25" s="19">
        <v>48</v>
      </c>
      <c r="G25" s="19">
        <v>0</v>
      </c>
      <c r="H25" s="19">
        <v>1</v>
      </c>
      <c r="I25" s="19">
        <v>0</v>
      </c>
      <c r="J25" s="19">
        <v>1</v>
      </c>
      <c r="K25" s="19">
        <v>0</v>
      </c>
      <c r="L25" s="19">
        <v>0</v>
      </c>
      <c r="M25" s="19">
        <v>2</v>
      </c>
      <c r="N25" s="19">
        <v>0</v>
      </c>
      <c r="O25" s="19">
        <v>2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223</v>
      </c>
      <c r="AC25" s="19">
        <v>0</v>
      </c>
      <c r="AD25" s="19">
        <v>175</v>
      </c>
      <c r="AE25" s="19">
        <v>48</v>
      </c>
      <c r="AF25" s="19">
        <v>0</v>
      </c>
    </row>
    <row r="26" spans="2:32" ht="20.100000000000001" customHeight="1" thickBot="1" x14ac:dyDescent="0.25">
      <c r="B26" s="4" t="s">
        <v>33</v>
      </c>
      <c r="C26" s="19">
        <v>485</v>
      </c>
      <c r="D26" s="19">
        <v>0</v>
      </c>
      <c r="E26" s="19">
        <v>333</v>
      </c>
      <c r="F26" s="19">
        <v>152</v>
      </c>
      <c r="G26" s="19">
        <v>0</v>
      </c>
      <c r="H26" s="19">
        <v>1</v>
      </c>
      <c r="I26" s="19">
        <v>0</v>
      </c>
      <c r="J26" s="19">
        <v>1</v>
      </c>
      <c r="K26" s="19">
        <v>0</v>
      </c>
      <c r="L26" s="19">
        <v>0</v>
      </c>
      <c r="M26" s="19">
        <v>14</v>
      </c>
      <c r="N26" s="19">
        <v>0</v>
      </c>
      <c r="O26" s="19">
        <v>12</v>
      </c>
      <c r="P26" s="19">
        <v>2</v>
      </c>
      <c r="Q26" s="19">
        <v>0</v>
      </c>
      <c r="R26" s="19">
        <v>1</v>
      </c>
      <c r="S26" s="19">
        <v>0</v>
      </c>
      <c r="T26" s="19">
        <v>1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501</v>
      </c>
      <c r="AC26" s="19">
        <v>0</v>
      </c>
      <c r="AD26" s="19">
        <v>347</v>
      </c>
      <c r="AE26" s="19">
        <v>154</v>
      </c>
      <c r="AF26" s="19">
        <v>0</v>
      </c>
    </row>
    <row r="27" spans="2:32" ht="20.100000000000001" customHeight="1" thickBot="1" x14ac:dyDescent="0.25">
      <c r="B27" s="4" t="s">
        <v>34</v>
      </c>
      <c r="C27" s="19">
        <v>1514</v>
      </c>
      <c r="D27" s="19">
        <v>0</v>
      </c>
      <c r="E27" s="19">
        <v>665</v>
      </c>
      <c r="F27" s="19">
        <v>849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43</v>
      </c>
      <c r="N27" s="19">
        <v>0</v>
      </c>
      <c r="O27" s="19">
        <v>37</v>
      </c>
      <c r="P27" s="19">
        <v>6</v>
      </c>
      <c r="Q27" s="19">
        <v>0</v>
      </c>
      <c r="R27" s="19">
        <v>4</v>
      </c>
      <c r="S27" s="19">
        <v>0</v>
      </c>
      <c r="T27" s="19">
        <v>4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1561</v>
      </c>
      <c r="AC27" s="19">
        <v>0</v>
      </c>
      <c r="AD27" s="19">
        <v>706</v>
      </c>
      <c r="AE27" s="19">
        <v>855</v>
      </c>
      <c r="AF27" s="19">
        <v>0</v>
      </c>
    </row>
    <row r="28" spans="2:32" ht="20.100000000000001" customHeight="1" thickBot="1" x14ac:dyDescent="0.25">
      <c r="B28" s="4" t="s">
        <v>35</v>
      </c>
      <c r="C28" s="19">
        <v>429</v>
      </c>
      <c r="D28" s="19">
        <v>0</v>
      </c>
      <c r="E28" s="19">
        <v>329</v>
      </c>
      <c r="F28" s="19">
        <v>100</v>
      </c>
      <c r="G28" s="19">
        <v>0</v>
      </c>
      <c r="H28" s="19">
        <v>6</v>
      </c>
      <c r="I28" s="19">
        <v>0</v>
      </c>
      <c r="J28" s="19">
        <v>5</v>
      </c>
      <c r="K28" s="19">
        <v>1</v>
      </c>
      <c r="L28" s="19">
        <v>0</v>
      </c>
      <c r="M28" s="19">
        <v>42</v>
      </c>
      <c r="N28" s="19">
        <v>0</v>
      </c>
      <c r="O28" s="19">
        <v>39</v>
      </c>
      <c r="P28" s="19">
        <v>3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1</v>
      </c>
      <c r="X28" s="19">
        <v>0</v>
      </c>
      <c r="Y28" s="19">
        <v>0</v>
      </c>
      <c r="Z28" s="19">
        <v>1</v>
      </c>
      <c r="AA28" s="19">
        <v>0</v>
      </c>
      <c r="AB28" s="19">
        <v>478</v>
      </c>
      <c r="AC28" s="19">
        <v>0</v>
      </c>
      <c r="AD28" s="19">
        <v>373</v>
      </c>
      <c r="AE28" s="19">
        <v>105</v>
      </c>
      <c r="AF28" s="19">
        <v>0</v>
      </c>
    </row>
    <row r="29" spans="2:32" ht="20.100000000000001" customHeight="1" thickBot="1" x14ac:dyDescent="0.25">
      <c r="B29" s="4" t="s">
        <v>36</v>
      </c>
      <c r="C29" s="19">
        <v>125</v>
      </c>
      <c r="D29" s="19">
        <v>0</v>
      </c>
      <c r="E29" s="19">
        <v>86</v>
      </c>
      <c r="F29" s="19">
        <v>39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1</v>
      </c>
      <c r="N29" s="19">
        <v>0</v>
      </c>
      <c r="O29" s="19">
        <v>1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126</v>
      </c>
      <c r="AC29" s="19">
        <v>0</v>
      </c>
      <c r="AD29" s="19">
        <v>87</v>
      </c>
      <c r="AE29" s="19">
        <v>39</v>
      </c>
      <c r="AF29" s="19">
        <v>0</v>
      </c>
    </row>
    <row r="30" spans="2:32" ht="20.100000000000001" customHeight="1" thickBot="1" x14ac:dyDescent="0.25">
      <c r="B30" s="5" t="s">
        <v>37</v>
      </c>
      <c r="C30" s="19">
        <v>289</v>
      </c>
      <c r="D30" s="19">
        <v>7</v>
      </c>
      <c r="E30" s="19">
        <v>170</v>
      </c>
      <c r="F30" s="19">
        <v>112</v>
      </c>
      <c r="G30" s="19">
        <v>0</v>
      </c>
      <c r="H30" s="19">
        <v>5</v>
      </c>
      <c r="I30" s="19">
        <v>0</v>
      </c>
      <c r="J30" s="19">
        <v>4</v>
      </c>
      <c r="K30" s="19">
        <v>1</v>
      </c>
      <c r="L30" s="19">
        <v>0</v>
      </c>
      <c r="M30" s="19">
        <v>2</v>
      </c>
      <c r="N30" s="19">
        <v>0</v>
      </c>
      <c r="O30" s="19">
        <v>2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1</v>
      </c>
      <c r="X30" s="19">
        <v>0</v>
      </c>
      <c r="Y30" s="19">
        <v>1</v>
      </c>
      <c r="Z30" s="19">
        <v>0</v>
      </c>
      <c r="AA30" s="19">
        <v>0</v>
      </c>
      <c r="AB30" s="19">
        <v>297</v>
      </c>
      <c r="AC30" s="19">
        <v>7</v>
      </c>
      <c r="AD30" s="19">
        <v>177</v>
      </c>
      <c r="AE30" s="19">
        <v>113</v>
      </c>
      <c r="AF30" s="19">
        <v>0</v>
      </c>
    </row>
    <row r="31" spans="2:32" ht="20.100000000000001" customHeight="1" thickBot="1" x14ac:dyDescent="0.25">
      <c r="B31" s="6" t="s">
        <v>38</v>
      </c>
      <c r="C31" s="20">
        <v>54</v>
      </c>
      <c r="D31" s="20">
        <v>0</v>
      </c>
      <c r="E31" s="20">
        <v>47</v>
      </c>
      <c r="F31" s="20">
        <v>7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2</v>
      </c>
      <c r="N31" s="20">
        <v>0</v>
      </c>
      <c r="O31" s="20">
        <v>2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56</v>
      </c>
      <c r="AC31" s="20">
        <v>0</v>
      </c>
      <c r="AD31" s="20">
        <v>49</v>
      </c>
      <c r="AE31" s="20">
        <v>7</v>
      </c>
      <c r="AF31" s="20">
        <v>0</v>
      </c>
    </row>
    <row r="32" spans="2:32" ht="20.100000000000001" customHeight="1" thickBot="1" x14ac:dyDescent="0.25">
      <c r="B32" s="7" t="s">
        <v>39</v>
      </c>
      <c r="C32" s="9">
        <f>SUM(C15:C31)</f>
        <v>10313</v>
      </c>
      <c r="D32" s="9">
        <f t="shared" ref="D32:AF32" si="0">SUM(D15:D31)</f>
        <v>70</v>
      </c>
      <c r="E32" s="9">
        <f t="shared" si="0"/>
        <v>6936</v>
      </c>
      <c r="F32" s="9">
        <f t="shared" si="0"/>
        <v>3307</v>
      </c>
      <c r="G32" s="9">
        <f t="shared" si="0"/>
        <v>0</v>
      </c>
      <c r="H32" s="9">
        <f t="shared" si="0"/>
        <v>43</v>
      </c>
      <c r="I32" s="9">
        <f t="shared" si="0"/>
        <v>0</v>
      </c>
      <c r="J32" s="9">
        <f t="shared" si="0"/>
        <v>26</v>
      </c>
      <c r="K32" s="9">
        <f t="shared" si="0"/>
        <v>17</v>
      </c>
      <c r="L32" s="9">
        <f t="shared" si="0"/>
        <v>0</v>
      </c>
      <c r="M32" s="9">
        <f t="shared" si="0"/>
        <v>343</v>
      </c>
      <c r="N32" s="9">
        <f t="shared" si="0"/>
        <v>0</v>
      </c>
      <c r="O32" s="9">
        <f t="shared" si="0"/>
        <v>317</v>
      </c>
      <c r="P32" s="9">
        <f t="shared" si="0"/>
        <v>26</v>
      </c>
      <c r="Q32" s="9">
        <f t="shared" si="0"/>
        <v>0</v>
      </c>
      <c r="R32" s="9">
        <f t="shared" si="0"/>
        <v>95</v>
      </c>
      <c r="S32" s="9">
        <f t="shared" si="0"/>
        <v>0</v>
      </c>
      <c r="T32" s="9">
        <f t="shared" si="0"/>
        <v>89</v>
      </c>
      <c r="U32" s="9">
        <f t="shared" si="0"/>
        <v>6</v>
      </c>
      <c r="V32" s="9">
        <f t="shared" si="0"/>
        <v>0</v>
      </c>
      <c r="W32" s="9">
        <f t="shared" si="0"/>
        <v>12</v>
      </c>
      <c r="X32" s="9">
        <f t="shared" si="0"/>
        <v>0</v>
      </c>
      <c r="Y32" s="9">
        <f t="shared" si="0"/>
        <v>9</v>
      </c>
      <c r="Z32" s="9">
        <f t="shared" si="0"/>
        <v>3</v>
      </c>
      <c r="AA32" s="9">
        <f t="shared" si="0"/>
        <v>0</v>
      </c>
      <c r="AB32" s="9">
        <f t="shared" si="0"/>
        <v>10806</v>
      </c>
      <c r="AC32" s="9">
        <f t="shared" si="0"/>
        <v>70</v>
      </c>
      <c r="AD32" s="9">
        <f t="shared" si="0"/>
        <v>7377</v>
      </c>
      <c r="AE32" s="9">
        <f t="shared" si="0"/>
        <v>3359</v>
      </c>
      <c r="AF32" s="9">
        <f t="shared" si="0"/>
        <v>0</v>
      </c>
    </row>
    <row r="33" spans="3:32" x14ac:dyDescent="0.2"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</row>
  </sheetData>
  <mergeCells count="24"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  <mergeCell ref="AA13:AA14"/>
    <mergeCell ref="AB13:AB14"/>
    <mergeCell ref="AC13:AE13"/>
    <mergeCell ref="R13:R14"/>
    <mergeCell ref="S13:U13"/>
    <mergeCell ref="V13:V14"/>
    <mergeCell ref="W13:W14"/>
    <mergeCell ref="X13:Z13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1:V32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12.25" bestFit="1" customWidth="1"/>
    <col min="6" max="6" width="11.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38.25" customHeight="1" x14ac:dyDescent="0.2"/>
    <row r="12" spans="2:22" ht="25.5" customHeight="1" x14ac:dyDescent="0.2">
      <c r="B12" s="23"/>
      <c r="C12" s="78" t="s">
        <v>77</v>
      </c>
      <c r="D12" s="78"/>
      <c r="E12" s="78"/>
      <c r="F12" s="78"/>
      <c r="G12" s="78"/>
      <c r="H12" s="78" t="s">
        <v>140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</row>
    <row r="13" spans="2:22" ht="25.5" customHeight="1" x14ac:dyDescent="0.2">
      <c r="B13" s="23"/>
      <c r="C13" s="78"/>
      <c r="D13" s="78"/>
      <c r="E13" s="78"/>
      <c r="F13" s="78"/>
      <c r="G13" s="78"/>
      <c r="H13" s="78" t="s">
        <v>142</v>
      </c>
      <c r="I13" s="78"/>
      <c r="J13" s="78"/>
      <c r="K13" s="78"/>
      <c r="L13" s="80"/>
      <c r="M13" s="78" t="s">
        <v>143</v>
      </c>
      <c r="N13" s="78"/>
      <c r="O13" s="78"/>
      <c r="P13" s="78"/>
      <c r="Q13" s="80"/>
      <c r="R13" s="78" t="s">
        <v>144</v>
      </c>
      <c r="S13" s="78"/>
      <c r="T13" s="78"/>
      <c r="U13" s="78"/>
      <c r="V13" s="80"/>
    </row>
    <row r="14" spans="2:22" ht="45" customHeight="1" x14ac:dyDescent="0.2">
      <c r="B14" s="23"/>
      <c r="C14" s="15" t="s">
        <v>135</v>
      </c>
      <c r="D14" s="15" t="s">
        <v>136</v>
      </c>
      <c r="E14" s="15" t="s">
        <v>145</v>
      </c>
      <c r="F14" s="15" t="s">
        <v>146</v>
      </c>
      <c r="G14" s="15" t="s">
        <v>139</v>
      </c>
      <c r="H14" s="15" t="s">
        <v>135</v>
      </c>
      <c r="I14" s="15" t="s">
        <v>136</v>
      </c>
      <c r="J14" s="15" t="s">
        <v>145</v>
      </c>
      <c r="K14" s="15" t="s">
        <v>146</v>
      </c>
      <c r="L14" s="15" t="s">
        <v>139</v>
      </c>
      <c r="M14" s="15" t="s">
        <v>135</v>
      </c>
      <c r="N14" s="15" t="s">
        <v>136</v>
      </c>
      <c r="O14" s="15" t="s">
        <v>145</v>
      </c>
      <c r="P14" s="15" t="s">
        <v>146</v>
      </c>
      <c r="Q14" s="15" t="s">
        <v>139</v>
      </c>
      <c r="R14" s="15" t="s">
        <v>135</v>
      </c>
      <c r="S14" s="15" t="s">
        <v>136</v>
      </c>
      <c r="T14" s="15" t="s">
        <v>145</v>
      </c>
      <c r="U14" s="15" t="s">
        <v>146</v>
      </c>
      <c r="V14" s="15" t="s">
        <v>139</v>
      </c>
    </row>
    <row r="15" spans="2:22" ht="20.100000000000001" customHeight="1" thickBot="1" x14ac:dyDescent="0.25">
      <c r="B15" s="3" t="s">
        <v>22</v>
      </c>
      <c r="C15" s="29">
        <f>IF('Órdenes según Instancia'!AB15=0,"-",('Órdenes según Instancia'!C15/'Órdenes según Instancia'!AB15))</f>
        <v>0.9672675521821632</v>
      </c>
      <c r="D15" s="29">
        <f>IF('Órdenes según Instancia'!AB15=0,"-",('Órdenes según Instancia'!H15/'Órdenes según Instancia'!AB15))</f>
        <v>0</v>
      </c>
      <c r="E15" s="29">
        <f>IF('Órdenes según Instancia'!AB15=0,"-",('Órdenes según Instancia'!M15/'Órdenes según Instancia'!AB15))</f>
        <v>2.8462998102466792E-2</v>
      </c>
      <c r="F15" s="29">
        <f>IF('Órdenes según Instancia'!AB15=0,"-",('Órdenes según Instancia'!R15/'Órdenes según Instancia'!AB15))</f>
        <v>4.2694497153700191E-3</v>
      </c>
      <c r="G15" s="29">
        <f>IF('Órdenes según Instancia'!AB15=0,"-",('Órdenes según Instancia'!W15/'Órdenes según Instancia'!AB15))</f>
        <v>0</v>
      </c>
      <c r="H15" s="29">
        <f>IF('Órdenes según Instancia'!AC15=0,"-",('Órdenes según Instancia'!D15/'Órdenes según Instancia'!AC15))</f>
        <v>1</v>
      </c>
      <c r="I15" s="29">
        <f>IF('Órdenes según Instancia'!AC15=0,"-",('Órdenes según Instancia'!I15/'Órdenes según Instancia'!AC15))</f>
        <v>0</v>
      </c>
      <c r="J15" s="29">
        <f>IF('Órdenes según Instancia'!AC15=0,"-",('Órdenes según Instancia'!N15/'Órdenes según Instancia'!AC15))</f>
        <v>0</v>
      </c>
      <c r="K15" s="29">
        <f>IF('Órdenes según Instancia'!AC15=0,"-",('Órdenes según Instancia'!S15/'Órdenes según Instancia'!AC15))</f>
        <v>0</v>
      </c>
      <c r="L15" s="29">
        <f>IF('Órdenes según Instancia'!AC15=0,"-",('Órdenes según Instancia'!X15/'Órdenes según Instancia'!AC15))</f>
        <v>0</v>
      </c>
      <c r="M15" s="29">
        <f>IF('Órdenes según Instancia'!AD15=0,"-",('Órdenes según Instancia'!E15/'Órdenes según Instancia'!AD15))</f>
        <v>0.95896197948098971</v>
      </c>
      <c r="N15" s="29">
        <f>IF('Órdenes según Instancia'!AD15=0,"-",('Órdenes según Instancia'!J15/'Órdenes según Instancia'!AD15))</f>
        <v>0</v>
      </c>
      <c r="O15" s="29">
        <f>IF('Órdenes según Instancia'!AD15=0,"-",('Órdenes según Instancia'!O15/'Órdenes según Instancia'!AD15))</f>
        <v>3.5606517803258901E-2</v>
      </c>
      <c r="P15" s="29">
        <f>IF('Órdenes según Instancia'!AD15=0,"-",('Órdenes según Instancia'!T15/'Órdenes según Instancia'!AD15))</f>
        <v>5.4315027157513579E-3</v>
      </c>
      <c r="Q15" s="29">
        <f>IF('Órdenes según Instancia'!AD15=0,"-",('Órdenes según Instancia'!Y15/'Órdenes según Instancia'!AD15))</f>
        <v>0</v>
      </c>
      <c r="R15" s="29">
        <f>IF('Órdenes según Instancia'!AE15=0,"-",('Órdenes según Instancia'!F15/'Órdenes según Instancia'!AE15))</f>
        <v>0.99769053117782913</v>
      </c>
      <c r="S15" s="29">
        <f>IF('Órdenes según Instancia'!AE15=0,"-",('Órdenes según Instancia'!K15/'Órdenes según Instancia'!AE15))</f>
        <v>0</v>
      </c>
      <c r="T15" s="29">
        <f>IF('Órdenes según Instancia'!AE15=0,"-",('Órdenes según Instancia'!P15/'Órdenes según Instancia'!AE15))</f>
        <v>2.3094688221709007E-3</v>
      </c>
      <c r="U15" s="29">
        <f>IF('Órdenes según Instancia'!AE15=0,"-",('Órdenes según Instancia'!U15/('Órdenes según Instancia'!AE15)))</f>
        <v>0</v>
      </c>
      <c r="V15" s="29">
        <f>IF('Órdenes según Instancia'!AE15=0,"-",('Órdenes según Instancia'!Z15/'Órdenes según Instancia'!AE15))</f>
        <v>0</v>
      </c>
    </row>
    <row r="16" spans="2:22" ht="20.100000000000001" customHeight="1" thickBot="1" x14ac:dyDescent="0.25">
      <c r="B16" s="4" t="s">
        <v>23</v>
      </c>
      <c r="C16" s="29">
        <f>IF('Órdenes según Instancia'!AB16=0,"-",('Órdenes según Instancia'!C16/'Órdenes según Instancia'!AB16))</f>
        <v>0.88581314878892736</v>
      </c>
      <c r="D16" s="29">
        <f>IF('Órdenes según Instancia'!AB16=0,"-",('Órdenes según Instancia'!H16/'Órdenes según Instancia'!AB16))</f>
        <v>0</v>
      </c>
      <c r="E16" s="29">
        <f>IF('Órdenes según Instancia'!AB16=0,"-",('Órdenes según Instancia'!M16/'Órdenes según Instancia'!AB16))</f>
        <v>8.3044982698961933E-2</v>
      </c>
      <c r="F16" s="29">
        <f>IF('Órdenes según Instancia'!AB16=0,"-",('Órdenes según Instancia'!R16/'Órdenes según Instancia'!AB16))</f>
        <v>3.1141868512110725E-2</v>
      </c>
      <c r="G16" s="29">
        <f>IF('Órdenes según Instancia'!AB16=0,"-",('Órdenes según Instancia'!W16/'Órdenes según Instancia'!AB16))</f>
        <v>0</v>
      </c>
      <c r="H16" s="29">
        <f>IF('Órdenes según Instancia'!AC16=0,"-",('Órdenes según Instancia'!D16/'Órdenes según Instancia'!AC16))</f>
        <v>1</v>
      </c>
      <c r="I16" s="29">
        <f>IF('Órdenes según Instancia'!AC16=0,"-",('Órdenes según Instancia'!I16/'Órdenes según Instancia'!AC16))</f>
        <v>0</v>
      </c>
      <c r="J16" s="29">
        <f>IF('Órdenes según Instancia'!AC16=0,"-",('Órdenes según Instancia'!N16/'Órdenes según Instancia'!AC16))</f>
        <v>0</v>
      </c>
      <c r="K16" s="29">
        <f>IF('Órdenes según Instancia'!AC16=0,"-",('Órdenes según Instancia'!S16/'Órdenes según Instancia'!AC16))</f>
        <v>0</v>
      </c>
      <c r="L16" s="29">
        <f>IF('Órdenes según Instancia'!AC16=0,"-",('Órdenes según Instancia'!X16/'Órdenes según Instancia'!AC16))</f>
        <v>0</v>
      </c>
      <c r="M16" s="29">
        <f>IF('Órdenes según Instancia'!AD16=0,"-",('Órdenes según Instancia'!E16/'Órdenes según Instancia'!AD16))</f>
        <v>0.8545454545454545</v>
      </c>
      <c r="N16" s="29">
        <f>IF('Órdenes según Instancia'!AD16=0,"-",('Órdenes según Instancia'!J16/'Órdenes según Instancia'!AD16))</f>
        <v>0</v>
      </c>
      <c r="O16" s="29">
        <f>IF('Órdenes según Instancia'!AD16=0,"-",('Órdenes según Instancia'!O16/'Órdenes según Instancia'!AD16))</f>
        <v>0.10454545454545454</v>
      </c>
      <c r="P16" s="29">
        <f>IF('Órdenes según Instancia'!AD16=0,"-",('Órdenes según Instancia'!T16/'Órdenes según Instancia'!AD16))</f>
        <v>4.0909090909090909E-2</v>
      </c>
      <c r="Q16" s="29">
        <f>IF('Órdenes según Instancia'!AD16=0,"-",('Órdenes según Instancia'!Y16/'Órdenes según Instancia'!AD16))</f>
        <v>0</v>
      </c>
      <c r="R16" s="29">
        <f>IF('Órdenes según Instancia'!AE16=0,"-",('Órdenes según Instancia'!F16/'Órdenes según Instancia'!AE16))</f>
        <v>0.98529411764705888</v>
      </c>
      <c r="S16" s="29">
        <f>IF('Órdenes según Instancia'!AE16=0,"-",('Órdenes según Instancia'!K16/'Órdenes según Instancia'!AE16))</f>
        <v>0</v>
      </c>
      <c r="T16" s="29">
        <f>IF('Órdenes según Instancia'!AE16=0,"-",('Órdenes según Instancia'!P16/'Órdenes según Instancia'!AE16))</f>
        <v>1.4705882352941176E-2</v>
      </c>
      <c r="U16" s="29">
        <f>IF('Órdenes según Instancia'!AE16=0,"-",('Órdenes según Instancia'!U16/('Órdenes según Instancia'!AE16)))</f>
        <v>0</v>
      </c>
      <c r="V16" s="29">
        <f>IF('Órdenes según Instancia'!AE16=0,"-",('Órdenes según Instancia'!Z16/'Órdenes según Instancia'!AE16))</f>
        <v>0</v>
      </c>
    </row>
    <row r="17" spans="2:22" ht="20.100000000000001" customHeight="1" thickBot="1" x14ac:dyDescent="0.25">
      <c r="B17" s="4" t="s">
        <v>24</v>
      </c>
      <c r="C17" s="29">
        <f>IF('Órdenes según Instancia'!AB17=0,"-",('Órdenes según Instancia'!C17/'Órdenes según Instancia'!AB17))</f>
        <v>0.96470588235294119</v>
      </c>
      <c r="D17" s="29">
        <f>IF('Órdenes según Instancia'!AB17=0,"-",('Órdenes según Instancia'!H17/'Órdenes según Instancia'!AB17))</f>
        <v>5.8823529411764705E-3</v>
      </c>
      <c r="E17" s="29">
        <f>IF('Órdenes según Instancia'!AB17=0,"-",('Órdenes según Instancia'!M17/'Órdenes según Instancia'!AB17))</f>
        <v>2.9411764705882353E-2</v>
      </c>
      <c r="F17" s="29">
        <f>IF('Órdenes según Instancia'!AB17=0,"-",('Órdenes según Instancia'!R17/'Órdenes según Instancia'!AB17))</f>
        <v>0</v>
      </c>
      <c r="G17" s="29">
        <f>IF('Órdenes según Instancia'!AB17=0,"-",('Órdenes según Instancia'!W17/'Órdenes según Instancia'!AB17))</f>
        <v>0</v>
      </c>
      <c r="H17" s="29" t="str">
        <f>IF('Órdenes según Instancia'!AC17=0,"-",('Órdenes según Instancia'!D17/'Órdenes según Instancia'!AC17))</f>
        <v>-</v>
      </c>
      <c r="I17" s="29" t="str">
        <f>IF('Órdenes según Instancia'!AC17=0,"-",('Órdenes según Instancia'!I17/'Órdenes según Instancia'!AC17))</f>
        <v>-</v>
      </c>
      <c r="J17" s="29" t="str">
        <f>IF('Órdenes según Instancia'!AC17=0,"-",('Órdenes según Instancia'!N17/'Órdenes según Instancia'!AC17))</f>
        <v>-</v>
      </c>
      <c r="K17" s="29" t="str">
        <f>IF('Órdenes según Instancia'!AC17=0,"-",('Órdenes según Instancia'!S17/'Órdenes según Instancia'!AC17))</f>
        <v>-</v>
      </c>
      <c r="L17" s="29" t="str">
        <f>IF('Órdenes según Instancia'!AC17=0,"-",('Órdenes según Instancia'!X17/'Órdenes según Instancia'!AC17))</f>
        <v>-</v>
      </c>
      <c r="M17" s="29">
        <f>IF('Órdenes según Instancia'!AD17=0,"-",('Órdenes según Instancia'!E17/'Órdenes según Instancia'!AD17))</f>
        <v>0.96825396825396826</v>
      </c>
      <c r="N17" s="29">
        <f>IF('Órdenes según Instancia'!AD17=0,"-",('Órdenes según Instancia'!J17/'Órdenes según Instancia'!AD17))</f>
        <v>0</v>
      </c>
      <c r="O17" s="29">
        <f>IF('Órdenes según Instancia'!AD17=0,"-",('Órdenes según Instancia'!O17/'Órdenes según Instancia'!AD17))</f>
        <v>3.1746031746031744E-2</v>
      </c>
      <c r="P17" s="29">
        <f>IF('Órdenes según Instancia'!AD17=0,"-",('Órdenes según Instancia'!T17/'Órdenes según Instancia'!AD17))</f>
        <v>0</v>
      </c>
      <c r="Q17" s="29">
        <f>IF('Órdenes según Instancia'!AD17=0,"-",('Órdenes según Instancia'!Y17/'Órdenes según Instancia'!AD17))</f>
        <v>0</v>
      </c>
      <c r="R17" s="29">
        <f>IF('Órdenes según Instancia'!AE17=0,"-",('Órdenes según Instancia'!F17/'Órdenes según Instancia'!AE17))</f>
        <v>0.95454545454545459</v>
      </c>
      <c r="S17" s="29">
        <f>IF('Órdenes según Instancia'!AE17=0,"-",('Órdenes según Instancia'!K17/'Órdenes según Instancia'!AE17))</f>
        <v>2.2727272727272728E-2</v>
      </c>
      <c r="T17" s="29">
        <f>IF('Órdenes según Instancia'!AE17=0,"-",('Órdenes según Instancia'!P17/'Órdenes según Instancia'!AE17))</f>
        <v>2.2727272727272728E-2</v>
      </c>
      <c r="U17" s="29">
        <f>IF('Órdenes según Instancia'!AE17=0,"-",('Órdenes según Instancia'!U17/('Órdenes según Instancia'!AE17)))</f>
        <v>0</v>
      </c>
      <c r="V17" s="29">
        <f>IF('Órdenes según Instancia'!AE17=0,"-",('Órdenes según Instancia'!Z17/'Órdenes según Instancia'!AE17))</f>
        <v>0</v>
      </c>
    </row>
    <row r="18" spans="2:22" ht="20.100000000000001" customHeight="1" thickBot="1" x14ac:dyDescent="0.25">
      <c r="B18" s="4" t="s">
        <v>25</v>
      </c>
      <c r="C18" s="29">
        <f>IF('Órdenes según Instancia'!AB18=0,"-",('Órdenes según Instancia'!C18/'Órdenes según Instancia'!AB18))</f>
        <v>0.95700934579439256</v>
      </c>
      <c r="D18" s="29">
        <f>IF('Órdenes según Instancia'!AB18=0,"-",('Órdenes según Instancia'!H18/'Órdenes según Instancia'!AB18))</f>
        <v>7.4766355140186919E-3</v>
      </c>
      <c r="E18" s="29">
        <f>IF('Órdenes según Instancia'!AB18=0,"-",('Órdenes según Instancia'!M18/'Órdenes según Instancia'!AB18))</f>
        <v>3.5514018691588788E-2</v>
      </c>
      <c r="F18" s="29">
        <f>IF('Órdenes según Instancia'!AB18=0,"-",('Órdenes según Instancia'!R18/'Órdenes según Instancia'!AB18))</f>
        <v>0</v>
      </c>
      <c r="G18" s="29">
        <f>IF('Órdenes según Instancia'!AB18=0,"-",('Órdenes según Instancia'!W18/'Órdenes según Instancia'!AB18))</f>
        <v>0</v>
      </c>
      <c r="H18" s="29" t="str">
        <f>IF('Órdenes según Instancia'!AC18=0,"-",('Órdenes según Instancia'!D18/'Órdenes según Instancia'!AC18))</f>
        <v>-</v>
      </c>
      <c r="I18" s="29" t="str">
        <f>IF('Órdenes según Instancia'!AC18=0,"-",('Órdenes según Instancia'!I18/'Órdenes según Instancia'!AC18))</f>
        <v>-</v>
      </c>
      <c r="J18" s="29" t="str">
        <f>IF('Órdenes según Instancia'!AC18=0,"-",('Órdenes según Instancia'!N18/'Órdenes según Instancia'!AC18))</f>
        <v>-</v>
      </c>
      <c r="K18" s="29" t="str">
        <f>IF('Órdenes según Instancia'!AC18=0,"-",('Órdenes según Instancia'!S18/'Órdenes según Instancia'!AC18))</f>
        <v>-</v>
      </c>
      <c r="L18" s="29" t="str">
        <f>IF('Órdenes según Instancia'!AC18=0,"-",('Órdenes según Instancia'!X18/'Órdenes según Instancia'!AC18))</f>
        <v>-</v>
      </c>
      <c r="M18" s="29">
        <f>IF('Órdenes según Instancia'!AD18=0,"-",('Órdenes según Instancia'!E18/'Órdenes según Instancia'!AD18))</f>
        <v>0.95073891625615758</v>
      </c>
      <c r="N18" s="29">
        <f>IF('Órdenes según Instancia'!AD18=0,"-",('Órdenes según Instancia'!J18/'Órdenes según Instancia'!AD18))</f>
        <v>4.9261083743842365E-3</v>
      </c>
      <c r="O18" s="29">
        <f>IF('Órdenes según Instancia'!AD18=0,"-",('Órdenes según Instancia'!O18/'Órdenes según Instancia'!AD18))</f>
        <v>4.4334975369458129E-2</v>
      </c>
      <c r="P18" s="29">
        <f>IF('Órdenes según Instancia'!AD18=0,"-",('Órdenes según Instancia'!T18/'Órdenes según Instancia'!AD18))</f>
        <v>0</v>
      </c>
      <c r="Q18" s="29">
        <f>IF('Órdenes según Instancia'!AD18=0,"-",('Órdenes según Instancia'!Y18/'Órdenes según Instancia'!AD18))</f>
        <v>0</v>
      </c>
      <c r="R18" s="29">
        <f>IF('Órdenes según Instancia'!AE18=0,"-",('Órdenes según Instancia'!F18/'Órdenes según Instancia'!AE18))</f>
        <v>0.97674418604651159</v>
      </c>
      <c r="S18" s="29">
        <f>IF('Órdenes según Instancia'!AE18=0,"-",('Órdenes según Instancia'!K18/'Órdenes según Instancia'!AE18))</f>
        <v>1.5503875968992248E-2</v>
      </c>
      <c r="T18" s="29">
        <f>IF('Órdenes según Instancia'!AE18=0,"-",('Órdenes según Instancia'!P18/'Órdenes según Instancia'!AE18))</f>
        <v>7.7519379844961239E-3</v>
      </c>
      <c r="U18" s="29">
        <f>IF('Órdenes según Instancia'!AE18=0,"-",('Órdenes según Instancia'!U18/('Órdenes según Instancia'!AE18)))</f>
        <v>0</v>
      </c>
      <c r="V18" s="29">
        <f>IF('Órdenes según Instancia'!AE18=0,"-",('Órdenes según Instancia'!Z18/'Órdenes según Instancia'!AE18))</f>
        <v>0</v>
      </c>
    </row>
    <row r="19" spans="2:22" ht="20.100000000000001" customHeight="1" thickBot="1" x14ac:dyDescent="0.25">
      <c r="B19" s="4" t="s">
        <v>26</v>
      </c>
      <c r="C19" s="29">
        <f>IF('Órdenes según Instancia'!AB19=0,"-",('Órdenes según Instancia'!C19/'Órdenes según Instancia'!AB19))</f>
        <v>0.79658119658119653</v>
      </c>
      <c r="D19" s="29">
        <f>IF('Órdenes según Instancia'!AB19=0,"-",('Órdenes según Instancia'!H19/'Órdenes según Instancia'!AB19))</f>
        <v>2.0512820512820513E-2</v>
      </c>
      <c r="E19" s="29">
        <f>IF('Órdenes según Instancia'!AB19=0,"-",('Órdenes según Instancia'!M19/'Órdenes según Instancia'!AB19))</f>
        <v>0.11623931623931624</v>
      </c>
      <c r="F19" s="29">
        <f>IF('Órdenes según Instancia'!AB19=0,"-",('Órdenes según Instancia'!R19/'Órdenes según Instancia'!AB19))</f>
        <v>6.6666666666666666E-2</v>
      </c>
      <c r="G19" s="29">
        <f>IF('Órdenes según Instancia'!AB19=0,"-",('Órdenes según Instancia'!W19/'Órdenes según Instancia'!AB19))</f>
        <v>0</v>
      </c>
      <c r="H19" s="29">
        <f>IF('Órdenes según Instancia'!AC19=0,"-",('Órdenes según Instancia'!D19/'Órdenes según Instancia'!AC19))</f>
        <v>1</v>
      </c>
      <c r="I19" s="29">
        <f>IF('Órdenes según Instancia'!AC19=0,"-",('Órdenes según Instancia'!I19/'Órdenes según Instancia'!AC19))</f>
        <v>0</v>
      </c>
      <c r="J19" s="29">
        <f>IF('Órdenes según Instancia'!AC19=0,"-",('Órdenes según Instancia'!N19/'Órdenes según Instancia'!AC19))</f>
        <v>0</v>
      </c>
      <c r="K19" s="29">
        <f>IF('Órdenes según Instancia'!AC19=0,"-",('Órdenes según Instancia'!S19/'Órdenes según Instancia'!AC19))</f>
        <v>0</v>
      </c>
      <c r="L19" s="29">
        <f>IF('Órdenes según Instancia'!AC19=0,"-",('Órdenes según Instancia'!X19/'Órdenes según Instancia'!AC19))</f>
        <v>0</v>
      </c>
      <c r="M19" s="29">
        <f>IF('Órdenes según Instancia'!AD19=0,"-",('Órdenes según Instancia'!E19/'Órdenes según Instancia'!AD19))</f>
        <v>0.77676537585421412</v>
      </c>
      <c r="N19" s="29">
        <f>IF('Órdenes según Instancia'!AD19=0,"-",('Órdenes según Instancia'!J19/'Órdenes según Instancia'!AD19))</f>
        <v>0</v>
      </c>
      <c r="O19" s="29">
        <f>IF('Órdenes según Instancia'!AD19=0,"-",('Órdenes según Instancia'!O19/'Órdenes según Instancia'!AD19))</f>
        <v>0.14578587699316628</v>
      </c>
      <c r="P19" s="29">
        <f>IF('Órdenes según Instancia'!AD19=0,"-",('Órdenes según Instancia'!T19/'Órdenes según Instancia'!AD19))</f>
        <v>7.7448747152619596E-2</v>
      </c>
      <c r="Q19" s="29">
        <f>IF('Órdenes según Instancia'!AD19=0,"-",('Órdenes según Instancia'!Y19/'Órdenes según Instancia'!AD19))</f>
        <v>0</v>
      </c>
      <c r="R19" s="29">
        <f>IF('Órdenes según Instancia'!AE19=0,"-",('Órdenes según Instancia'!F19/'Órdenes según Instancia'!AE19))</f>
        <v>0.85517241379310349</v>
      </c>
      <c r="S19" s="29">
        <f>IF('Órdenes según Instancia'!AE19=0,"-",('Órdenes según Instancia'!K19/'Órdenes según Instancia'!AE19))</f>
        <v>8.2758620689655171E-2</v>
      </c>
      <c r="T19" s="29">
        <f>IF('Órdenes según Instancia'!AE19=0,"-",('Órdenes según Instancia'!P19/'Órdenes según Instancia'!AE19))</f>
        <v>2.7586206896551724E-2</v>
      </c>
      <c r="U19" s="29">
        <f>IF('Órdenes según Instancia'!AE19=0,"-",('Órdenes según Instancia'!U19/('Órdenes según Instancia'!AE19)))</f>
        <v>3.4482758620689655E-2</v>
      </c>
      <c r="V19" s="29">
        <f>IF('Órdenes según Instancia'!AE19=0,"-",('Órdenes según Instancia'!Z19/'Órdenes según Instancia'!AE19))</f>
        <v>0</v>
      </c>
    </row>
    <row r="20" spans="2:22" ht="20.100000000000001" customHeight="1" thickBot="1" x14ac:dyDescent="0.25">
      <c r="B20" s="4" t="s">
        <v>27</v>
      </c>
      <c r="C20" s="29">
        <f>IF('Órdenes según Instancia'!AB20=0,"-",('Órdenes según Instancia'!C20/'Órdenes según Instancia'!AB20))</f>
        <v>0.99122807017543857</v>
      </c>
      <c r="D20" s="29">
        <f>IF('Órdenes según Instancia'!AB20=0,"-",('Órdenes según Instancia'!H20/'Órdenes según Instancia'!AB20))</f>
        <v>0</v>
      </c>
      <c r="E20" s="29">
        <f>IF('Órdenes según Instancia'!AB20=0,"-",('Órdenes según Instancia'!M20/'Órdenes según Instancia'!AB20))</f>
        <v>8.771929824561403E-3</v>
      </c>
      <c r="F20" s="29">
        <f>IF('Órdenes según Instancia'!AB20=0,"-",('Órdenes según Instancia'!R20/'Órdenes según Instancia'!AB20))</f>
        <v>0</v>
      </c>
      <c r="G20" s="29">
        <f>IF('Órdenes según Instancia'!AB20=0,"-",('Órdenes según Instancia'!W20/'Órdenes según Instancia'!AB20))</f>
        <v>0</v>
      </c>
      <c r="H20" s="29" t="str">
        <f>IF('Órdenes según Instancia'!AC20=0,"-",('Órdenes según Instancia'!D20/'Órdenes según Instancia'!AC20))</f>
        <v>-</v>
      </c>
      <c r="I20" s="29" t="str">
        <f>IF('Órdenes según Instancia'!AC20=0,"-",('Órdenes según Instancia'!I20/'Órdenes según Instancia'!AC20))</f>
        <v>-</v>
      </c>
      <c r="J20" s="29" t="str">
        <f>IF('Órdenes según Instancia'!AC20=0,"-",('Órdenes según Instancia'!N20/'Órdenes según Instancia'!AC20))</f>
        <v>-</v>
      </c>
      <c r="K20" s="29" t="str">
        <f>IF('Órdenes según Instancia'!AC20=0,"-",('Órdenes según Instancia'!S20/'Órdenes según Instancia'!AC20))</f>
        <v>-</v>
      </c>
      <c r="L20" s="29" t="str">
        <f>IF('Órdenes según Instancia'!AC20=0,"-",('Órdenes según Instancia'!X20/'Órdenes según Instancia'!AC20))</f>
        <v>-</v>
      </c>
      <c r="M20" s="29">
        <f>IF('Órdenes según Instancia'!AD20=0,"-",('Órdenes según Instancia'!E20/'Órdenes según Instancia'!AD20))</f>
        <v>0.98611111111111116</v>
      </c>
      <c r="N20" s="29">
        <f>IF('Órdenes según Instancia'!AD20=0,"-",('Órdenes según Instancia'!J20/'Órdenes según Instancia'!AD20))</f>
        <v>0</v>
      </c>
      <c r="O20" s="29">
        <f>IF('Órdenes según Instancia'!AD20=0,"-",('Órdenes según Instancia'!O20/'Órdenes según Instancia'!AD20))</f>
        <v>1.3888888888888888E-2</v>
      </c>
      <c r="P20" s="29">
        <f>IF('Órdenes según Instancia'!AD20=0,"-",('Órdenes según Instancia'!T20/'Órdenes según Instancia'!AD20))</f>
        <v>0</v>
      </c>
      <c r="Q20" s="29">
        <f>IF('Órdenes según Instancia'!AD20=0,"-",('Órdenes según Instancia'!Y20/'Órdenes según Instancia'!AD20))</f>
        <v>0</v>
      </c>
      <c r="R20" s="29">
        <f>IF('Órdenes según Instancia'!AE20=0,"-",('Órdenes según Instancia'!F20/'Órdenes según Instancia'!AE20))</f>
        <v>1</v>
      </c>
      <c r="S20" s="29">
        <f>IF('Órdenes según Instancia'!AE20=0,"-",('Órdenes según Instancia'!K20/'Órdenes según Instancia'!AE20))</f>
        <v>0</v>
      </c>
      <c r="T20" s="29">
        <f>IF('Órdenes según Instancia'!AE20=0,"-",('Órdenes según Instancia'!P20/'Órdenes según Instancia'!AE20))</f>
        <v>0</v>
      </c>
      <c r="U20" s="29">
        <f>IF('Órdenes según Instancia'!AE20=0,"-",('Órdenes según Instancia'!U20/('Órdenes según Instancia'!AE20)))</f>
        <v>0</v>
      </c>
      <c r="V20" s="29">
        <f>IF('Órdenes según Instancia'!AE20=0,"-",('Órdenes según Instancia'!Z20/'Órdenes según Instancia'!AE20))</f>
        <v>0</v>
      </c>
    </row>
    <row r="21" spans="2:22" ht="20.100000000000001" customHeight="1" thickBot="1" x14ac:dyDescent="0.25">
      <c r="B21" s="4" t="s">
        <v>28</v>
      </c>
      <c r="C21" s="29">
        <f>IF('Órdenes según Instancia'!AB21=0,"-",('Órdenes según Instancia'!C21/'Órdenes según Instancia'!AB21))</f>
        <v>0.90892531876138438</v>
      </c>
      <c r="D21" s="29">
        <f>IF('Órdenes según Instancia'!AB21=0,"-",('Órdenes según Instancia'!H21/'Órdenes según Instancia'!AB21))</f>
        <v>1.6393442622950821E-2</v>
      </c>
      <c r="E21" s="29">
        <f>IF('Órdenes según Instancia'!AB21=0,"-",('Órdenes según Instancia'!M21/'Órdenes según Instancia'!AB21))</f>
        <v>3.825136612021858E-2</v>
      </c>
      <c r="F21" s="29">
        <f>IF('Órdenes según Instancia'!AB21=0,"-",('Órdenes según Instancia'!R21/'Órdenes según Instancia'!AB21))</f>
        <v>3.6429872495446269E-2</v>
      </c>
      <c r="G21" s="29">
        <f>IF('Órdenes según Instancia'!AB21=0,"-",('Órdenes según Instancia'!W21/'Órdenes según Instancia'!AB21))</f>
        <v>0</v>
      </c>
      <c r="H21" s="29">
        <f>IF('Órdenes según Instancia'!AC21=0,"-",('Órdenes según Instancia'!D21/'Órdenes según Instancia'!AC21))</f>
        <v>1</v>
      </c>
      <c r="I21" s="29">
        <f>IF('Órdenes según Instancia'!AC21=0,"-",('Órdenes según Instancia'!I21/'Órdenes según Instancia'!AC21))</f>
        <v>0</v>
      </c>
      <c r="J21" s="29">
        <f>IF('Órdenes según Instancia'!AC21=0,"-",('Órdenes según Instancia'!N21/'Órdenes según Instancia'!AC21))</f>
        <v>0</v>
      </c>
      <c r="K21" s="29">
        <f>IF('Órdenes según Instancia'!AC21=0,"-",('Órdenes según Instancia'!S21/'Órdenes según Instancia'!AC21))</f>
        <v>0</v>
      </c>
      <c r="L21" s="29">
        <f>IF('Órdenes según Instancia'!AC21=0,"-",('Órdenes según Instancia'!X21/'Órdenes según Instancia'!AC21))</f>
        <v>0</v>
      </c>
      <c r="M21" s="29">
        <f>IF('Órdenes según Instancia'!AD21=0,"-",('Órdenes según Instancia'!E21/'Órdenes según Instancia'!AD21))</f>
        <v>0.88361045130641325</v>
      </c>
      <c r="N21" s="29">
        <f>IF('Órdenes según Instancia'!AD21=0,"-",('Órdenes según Instancia'!J21/'Órdenes según Instancia'!AD21))</f>
        <v>2.1377672209026127E-2</v>
      </c>
      <c r="O21" s="29">
        <f>IF('Órdenes según Instancia'!AD21=0,"-",('Órdenes según Instancia'!O21/'Órdenes según Instancia'!AD21))</f>
        <v>4.7505938242280284E-2</v>
      </c>
      <c r="P21" s="29">
        <f>IF('Órdenes según Instancia'!AD21=0,"-",('Órdenes según Instancia'!T21/'Órdenes según Instancia'!AD21))</f>
        <v>4.7505938242280284E-2</v>
      </c>
      <c r="Q21" s="29">
        <f>IF('Órdenes según Instancia'!AD21=0,"-",('Órdenes según Instancia'!Y21/'Órdenes según Instancia'!AD21))</f>
        <v>0</v>
      </c>
      <c r="R21" s="29">
        <f>IF('Órdenes según Instancia'!AE21=0,"-",('Órdenes según Instancia'!F21/'Órdenes según Instancia'!AE21))</f>
        <v>0.99159663865546221</v>
      </c>
      <c r="S21" s="29">
        <f>IF('Órdenes según Instancia'!AE21=0,"-",('Órdenes según Instancia'!K21/'Órdenes según Instancia'!AE21))</f>
        <v>0</v>
      </c>
      <c r="T21" s="29">
        <f>IF('Órdenes según Instancia'!AE21=0,"-",('Órdenes según Instancia'!P21/'Órdenes según Instancia'!AE21))</f>
        <v>8.4033613445378148E-3</v>
      </c>
      <c r="U21" s="29">
        <f>IF('Órdenes según Instancia'!AE21=0,"-",('Órdenes según Instancia'!U21/('Órdenes según Instancia'!AE21)))</f>
        <v>0</v>
      </c>
      <c r="V21" s="29">
        <f>IF('Órdenes según Instancia'!AE21=0,"-",('Órdenes según Instancia'!Z21/'Órdenes según Instancia'!AE21))</f>
        <v>0</v>
      </c>
    </row>
    <row r="22" spans="2:22" ht="20.100000000000001" customHeight="1" thickBot="1" x14ac:dyDescent="0.25">
      <c r="B22" s="4" t="s">
        <v>29</v>
      </c>
      <c r="C22" s="29">
        <f>IF('Órdenes según Instancia'!AB22=0,"-",('Órdenes según Instancia'!C22/'Órdenes según Instancia'!AB22))</f>
        <v>0.98396793587174347</v>
      </c>
      <c r="D22" s="29">
        <f>IF('Órdenes según Instancia'!AB22=0,"-",('Órdenes según Instancia'!H22/'Órdenes según Instancia'!AB22))</f>
        <v>2.004008016032064E-3</v>
      </c>
      <c r="E22" s="29">
        <f>IF('Órdenes según Instancia'!AB22=0,"-",('Órdenes según Instancia'!M22/'Órdenes según Instancia'!AB22))</f>
        <v>1.2024048096192385E-2</v>
      </c>
      <c r="F22" s="29">
        <f>IF('Órdenes según Instancia'!AB22=0,"-",('Órdenes según Instancia'!R22/'Órdenes según Instancia'!AB22))</f>
        <v>2.004008016032064E-3</v>
      </c>
      <c r="G22" s="29">
        <f>IF('Órdenes según Instancia'!AB22=0,"-",('Órdenes según Instancia'!W22/'Órdenes según Instancia'!AB22))</f>
        <v>0</v>
      </c>
      <c r="H22" s="29">
        <f>IF('Órdenes según Instancia'!AC22=0,"-",('Órdenes según Instancia'!D22/'Órdenes según Instancia'!AC22))</f>
        <v>1</v>
      </c>
      <c r="I22" s="29">
        <f>IF('Órdenes según Instancia'!AC22=0,"-",('Órdenes según Instancia'!I22/'Órdenes según Instancia'!AC22))</f>
        <v>0</v>
      </c>
      <c r="J22" s="29">
        <f>IF('Órdenes según Instancia'!AC22=0,"-",('Órdenes según Instancia'!N22/'Órdenes según Instancia'!AC22))</f>
        <v>0</v>
      </c>
      <c r="K22" s="29">
        <f>IF('Órdenes según Instancia'!AC22=0,"-",('Órdenes según Instancia'!S22/'Órdenes según Instancia'!AC22))</f>
        <v>0</v>
      </c>
      <c r="L22" s="29">
        <f>IF('Órdenes según Instancia'!AC22=0,"-",('Órdenes según Instancia'!X22/'Órdenes según Instancia'!AC22))</f>
        <v>0</v>
      </c>
      <c r="M22" s="29">
        <f>IF('Órdenes según Instancia'!AD22=0,"-",('Órdenes según Instancia'!E22/'Órdenes según Instancia'!AD22))</f>
        <v>0.98092643051771122</v>
      </c>
      <c r="N22" s="29">
        <f>IF('Órdenes según Instancia'!AD22=0,"-",('Órdenes según Instancia'!J22/'Órdenes según Instancia'!AD22))</f>
        <v>2.7247956403269754E-3</v>
      </c>
      <c r="O22" s="29">
        <f>IF('Órdenes según Instancia'!AD22=0,"-",('Órdenes según Instancia'!O22/'Órdenes según Instancia'!AD22))</f>
        <v>1.6348773841961851E-2</v>
      </c>
      <c r="P22" s="29">
        <f>IF('Órdenes según Instancia'!AD22=0,"-",('Órdenes según Instancia'!T22/'Órdenes según Instancia'!AD22))</f>
        <v>0</v>
      </c>
      <c r="Q22" s="29">
        <f>IF('Órdenes según Instancia'!AD22=0,"-",('Órdenes según Instancia'!Y22/'Órdenes según Instancia'!AD22))</f>
        <v>0</v>
      </c>
      <c r="R22" s="29">
        <f>IF('Órdenes según Instancia'!AE22=0,"-",('Órdenes según Instancia'!F22/'Órdenes según Instancia'!AE22))</f>
        <v>0.99224806201550386</v>
      </c>
      <c r="S22" s="29">
        <f>IF('Órdenes según Instancia'!AE22=0,"-",('Órdenes según Instancia'!K22/'Órdenes según Instancia'!AE22))</f>
        <v>0</v>
      </c>
      <c r="T22" s="29">
        <f>IF('Órdenes según Instancia'!AE22=0,"-",('Órdenes según Instancia'!P22/'Órdenes según Instancia'!AE22))</f>
        <v>0</v>
      </c>
      <c r="U22" s="29">
        <f>IF('Órdenes según Instancia'!AE22=0,"-",('Órdenes según Instancia'!U22/('Órdenes según Instancia'!AE22)))</f>
        <v>7.7519379844961239E-3</v>
      </c>
      <c r="V22" s="29">
        <f>IF('Órdenes según Instancia'!AE22=0,"-",('Órdenes según Instancia'!Z22/'Órdenes según Instancia'!AE22))</f>
        <v>0</v>
      </c>
    </row>
    <row r="23" spans="2:22" ht="20.100000000000001" customHeight="1" thickBot="1" x14ac:dyDescent="0.25">
      <c r="B23" s="4" t="s">
        <v>30</v>
      </c>
      <c r="C23" s="29">
        <f>IF('Órdenes según Instancia'!AB23=0,"-",('Órdenes según Instancia'!C23/'Órdenes según Instancia'!AB23))</f>
        <v>0.97738515901060075</v>
      </c>
      <c r="D23" s="29">
        <f>IF('Órdenes según Instancia'!AB23=0,"-",('Órdenes según Instancia'!H23/'Órdenes según Instancia'!AB23))</f>
        <v>2.1201413427561835E-3</v>
      </c>
      <c r="E23" s="29">
        <f>IF('Órdenes según Instancia'!AB23=0,"-",('Órdenes según Instancia'!M23/'Órdenes según Instancia'!AB23))</f>
        <v>1.2720848056537103E-2</v>
      </c>
      <c r="F23" s="29">
        <f>IF('Órdenes según Instancia'!AB23=0,"-",('Órdenes según Instancia'!R23/'Órdenes según Instancia'!AB23))</f>
        <v>7.0671378091872788E-4</v>
      </c>
      <c r="G23" s="29">
        <f>IF('Órdenes según Instancia'!AB23=0,"-",('Órdenes según Instancia'!W23/'Órdenes según Instancia'!AB23))</f>
        <v>7.0671378091872791E-3</v>
      </c>
      <c r="H23" s="29">
        <f>IF('Órdenes según Instancia'!AC23=0,"-",('Órdenes según Instancia'!D23/'Órdenes según Instancia'!AC23))</f>
        <v>1</v>
      </c>
      <c r="I23" s="29">
        <f>IF('Órdenes según Instancia'!AC23=0,"-",('Órdenes según Instancia'!I23/'Órdenes según Instancia'!AC23))</f>
        <v>0</v>
      </c>
      <c r="J23" s="29">
        <f>IF('Órdenes según Instancia'!AC23=0,"-",('Órdenes según Instancia'!N23/'Órdenes según Instancia'!AC23))</f>
        <v>0</v>
      </c>
      <c r="K23" s="29">
        <f>IF('Órdenes según Instancia'!AC23=0,"-",('Órdenes según Instancia'!S23/'Órdenes según Instancia'!AC23))</f>
        <v>0</v>
      </c>
      <c r="L23" s="29">
        <f>IF('Órdenes según Instancia'!AC23=0,"-",('Órdenes según Instancia'!X23/'Órdenes según Instancia'!AC23))</f>
        <v>0</v>
      </c>
      <c r="M23" s="29">
        <f>IF('Órdenes según Instancia'!AD23=0,"-",('Órdenes según Instancia'!E23/'Órdenes según Instancia'!AD23))</f>
        <v>0.96791443850267378</v>
      </c>
      <c r="N23" s="29">
        <f>IF('Órdenes según Instancia'!AD23=0,"-",('Órdenes según Instancia'!J23/'Órdenes según Instancia'!AD23))</f>
        <v>4.0106951871657758E-3</v>
      </c>
      <c r="O23" s="29">
        <f>IF('Órdenes según Instancia'!AD23=0,"-",('Órdenes según Instancia'!O23/'Órdenes según Instancia'!AD23))</f>
        <v>1.6042780748663103E-2</v>
      </c>
      <c r="P23" s="29">
        <f>IF('Órdenes según Instancia'!AD23=0,"-",('Órdenes según Instancia'!T23/'Órdenes según Instancia'!AD23))</f>
        <v>1.3368983957219251E-3</v>
      </c>
      <c r="Q23" s="29">
        <f>IF('Órdenes según Instancia'!AD23=0,"-",('Órdenes según Instancia'!Y23/'Órdenes según Instancia'!AD23))</f>
        <v>1.06951871657754E-2</v>
      </c>
      <c r="R23" s="29">
        <f>IF('Órdenes según Instancia'!AE23=0,"-",('Órdenes según Instancia'!F23/'Órdenes según Instancia'!AE23))</f>
        <v>0.98748043818466358</v>
      </c>
      <c r="S23" s="29">
        <f>IF('Órdenes según Instancia'!AE23=0,"-",('Órdenes según Instancia'!K23/'Órdenes según Instancia'!AE23))</f>
        <v>0</v>
      </c>
      <c r="T23" s="29">
        <f>IF('Órdenes según Instancia'!AE23=0,"-",('Órdenes según Instancia'!P23/'Órdenes según Instancia'!AE23))</f>
        <v>9.3896713615023476E-3</v>
      </c>
      <c r="U23" s="29">
        <f>IF('Órdenes según Instancia'!AE23=0,"-",('Órdenes según Instancia'!U23/('Órdenes según Instancia'!AE23)))</f>
        <v>0</v>
      </c>
      <c r="V23" s="29">
        <f>IF('Órdenes según Instancia'!AE23=0,"-",('Órdenes según Instancia'!Z23/'Órdenes según Instancia'!AE23))</f>
        <v>3.1298904538341159E-3</v>
      </c>
    </row>
    <row r="24" spans="2:22" ht="20.100000000000001" customHeight="1" thickBot="1" x14ac:dyDescent="0.25">
      <c r="B24" s="4" t="s">
        <v>31</v>
      </c>
      <c r="C24" s="29">
        <f>IF('Órdenes según Instancia'!AB24=0,"-",('Órdenes según Instancia'!C24/'Órdenes según Instancia'!AB24))</f>
        <v>0.98</v>
      </c>
      <c r="D24" s="29">
        <f>IF('Órdenes según Instancia'!AB24=0,"-",('Órdenes según Instancia'!H24/'Órdenes según Instancia'!AB24))</f>
        <v>0</v>
      </c>
      <c r="E24" s="29">
        <f>IF('Órdenes según Instancia'!AB24=0,"-",('Órdenes según Instancia'!M24/'Órdenes según Instancia'!AB24))</f>
        <v>1.1538461538461539E-2</v>
      </c>
      <c r="F24" s="29">
        <f>IF('Órdenes según Instancia'!AB24=0,"-",('Órdenes según Instancia'!R24/'Órdenes según Instancia'!AB24))</f>
        <v>8.4615384615384613E-3</v>
      </c>
      <c r="G24" s="29">
        <f>IF('Órdenes según Instancia'!AB24=0,"-",('Órdenes según Instancia'!W24/'Órdenes según Instancia'!AB24))</f>
        <v>0</v>
      </c>
      <c r="H24" s="29">
        <f>IF('Órdenes según Instancia'!AC24=0,"-",('Órdenes según Instancia'!D24/'Órdenes según Instancia'!AC24))</f>
        <v>1</v>
      </c>
      <c r="I24" s="29">
        <f>IF('Órdenes según Instancia'!AC24=0,"-",('Órdenes según Instancia'!I24/'Órdenes según Instancia'!AC24))</f>
        <v>0</v>
      </c>
      <c r="J24" s="29">
        <f>IF('Órdenes según Instancia'!AC24=0,"-",('Órdenes según Instancia'!N24/'Órdenes según Instancia'!AC24))</f>
        <v>0</v>
      </c>
      <c r="K24" s="29">
        <f>IF('Órdenes según Instancia'!AC24=0,"-",('Órdenes según Instancia'!S24/'Órdenes según Instancia'!AC24))</f>
        <v>0</v>
      </c>
      <c r="L24" s="29">
        <f>IF('Órdenes según Instancia'!AC24=0,"-",('Órdenes según Instancia'!X24/'Órdenes según Instancia'!AC24))</f>
        <v>0</v>
      </c>
      <c r="M24" s="29">
        <f>IF('Órdenes según Instancia'!AD24=0,"-",('Órdenes según Instancia'!E24/'Órdenes según Instancia'!AD24))</f>
        <v>0.97418073485600798</v>
      </c>
      <c r="N24" s="29">
        <f>IF('Órdenes según Instancia'!AD24=0,"-",('Órdenes según Instancia'!J24/'Órdenes según Instancia'!AD24))</f>
        <v>0</v>
      </c>
      <c r="O24" s="29">
        <f>IF('Órdenes según Instancia'!AD24=0,"-",('Órdenes según Instancia'!O24/'Órdenes según Instancia'!AD24))</f>
        <v>1.4895729890764648E-2</v>
      </c>
      <c r="P24" s="29">
        <f>IF('Órdenes según Instancia'!AD24=0,"-",('Órdenes según Instancia'!T24/'Órdenes según Instancia'!AD24))</f>
        <v>1.0923535253227408E-2</v>
      </c>
      <c r="Q24" s="29">
        <f>IF('Órdenes según Instancia'!AD24=0,"-",('Órdenes según Instancia'!Y24/'Órdenes según Instancia'!AD24))</f>
        <v>0</v>
      </c>
      <c r="R24" s="29">
        <f>IF('Órdenes según Instancia'!AE24=0,"-",('Órdenes según Instancia'!F24/'Órdenes según Instancia'!AE24))</f>
        <v>1</v>
      </c>
      <c r="S24" s="29">
        <f>IF('Órdenes según Instancia'!AE24=0,"-",('Órdenes según Instancia'!K24/'Órdenes según Instancia'!AE24))</f>
        <v>0</v>
      </c>
      <c r="T24" s="29">
        <f>IF('Órdenes según Instancia'!AE24=0,"-",('Órdenes según Instancia'!P24/'Órdenes según Instancia'!AE24))</f>
        <v>0</v>
      </c>
      <c r="U24" s="29">
        <f>IF('Órdenes según Instancia'!AE24=0,"-",('Órdenes según Instancia'!U24/('Órdenes según Instancia'!AE24)))</f>
        <v>0</v>
      </c>
      <c r="V24" s="29">
        <f>IF('Órdenes según Instancia'!AE24=0,"-",('Órdenes según Instancia'!Z24/'Órdenes según Instancia'!AE24))</f>
        <v>0</v>
      </c>
    </row>
    <row r="25" spans="2:22" ht="20.100000000000001" customHeight="1" thickBot="1" x14ac:dyDescent="0.25">
      <c r="B25" s="4" t="s">
        <v>32</v>
      </c>
      <c r="C25" s="29">
        <f>IF('Órdenes según Instancia'!AB25=0,"-",('Órdenes según Instancia'!C25/'Órdenes según Instancia'!AB25))</f>
        <v>0.98654708520179368</v>
      </c>
      <c r="D25" s="29">
        <f>IF('Órdenes según Instancia'!AB25=0,"-",('Órdenes según Instancia'!H25/'Órdenes según Instancia'!AB25))</f>
        <v>4.4843049327354259E-3</v>
      </c>
      <c r="E25" s="29">
        <f>IF('Órdenes según Instancia'!AB25=0,"-",('Órdenes según Instancia'!M25/'Órdenes según Instancia'!AB25))</f>
        <v>8.9686098654708519E-3</v>
      </c>
      <c r="F25" s="29">
        <f>IF('Órdenes según Instancia'!AB25=0,"-",('Órdenes según Instancia'!R25/'Órdenes según Instancia'!AB25))</f>
        <v>0</v>
      </c>
      <c r="G25" s="29">
        <f>IF('Órdenes según Instancia'!AB25=0,"-",('Órdenes según Instancia'!W25/'Órdenes según Instancia'!AB25))</f>
        <v>0</v>
      </c>
      <c r="H25" s="29" t="str">
        <f>IF('Órdenes según Instancia'!AC25=0,"-",('Órdenes según Instancia'!D25/'Órdenes según Instancia'!AC25))</f>
        <v>-</v>
      </c>
      <c r="I25" s="29" t="str">
        <f>IF('Órdenes según Instancia'!AC25=0,"-",('Órdenes según Instancia'!I25/'Órdenes según Instancia'!AC25))</f>
        <v>-</v>
      </c>
      <c r="J25" s="29" t="str">
        <f>IF('Órdenes según Instancia'!AC25=0,"-",('Órdenes según Instancia'!N25/'Órdenes según Instancia'!AC25))</f>
        <v>-</v>
      </c>
      <c r="K25" s="29" t="str">
        <f>IF('Órdenes según Instancia'!AC25=0,"-",('Órdenes según Instancia'!S25/'Órdenes según Instancia'!AC25))</f>
        <v>-</v>
      </c>
      <c r="L25" s="29" t="str">
        <f>IF('Órdenes según Instancia'!AC25=0,"-",('Órdenes según Instancia'!X25/'Órdenes según Instancia'!AC25))</f>
        <v>-</v>
      </c>
      <c r="M25" s="29">
        <f>IF('Órdenes según Instancia'!AD25=0,"-",('Órdenes según Instancia'!E25/'Órdenes según Instancia'!AD25))</f>
        <v>0.98285714285714287</v>
      </c>
      <c r="N25" s="29">
        <f>IF('Órdenes según Instancia'!AD25=0,"-",('Órdenes según Instancia'!J25/'Órdenes según Instancia'!AD25))</f>
        <v>5.7142857142857143E-3</v>
      </c>
      <c r="O25" s="29">
        <f>IF('Órdenes según Instancia'!AD25=0,"-",('Órdenes según Instancia'!O25/'Órdenes según Instancia'!AD25))</f>
        <v>1.1428571428571429E-2</v>
      </c>
      <c r="P25" s="29">
        <f>IF('Órdenes según Instancia'!AD25=0,"-",('Órdenes según Instancia'!T25/'Órdenes según Instancia'!AD25))</f>
        <v>0</v>
      </c>
      <c r="Q25" s="29">
        <f>IF('Órdenes según Instancia'!AD25=0,"-",('Órdenes según Instancia'!Y25/'Órdenes según Instancia'!AD25))</f>
        <v>0</v>
      </c>
      <c r="R25" s="29">
        <f>IF('Órdenes según Instancia'!AE25=0,"-",('Órdenes según Instancia'!F25/'Órdenes según Instancia'!AE25))</f>
        <v>1</v>
      </c>
      <c r="S25" s="29">
        <f>IF('Órdenes según Instancia'!AE25=0,"-",('Órdenes según Instancia'!K25/'Órdenes según Instancia'!AE25))</f>
        <v>0</v>
      </c>
      <c r="T25" s="29">
        <f>IF('Órdenes según Instancia'!AE25=0,"-",('Órdenes según Instancia'!P25/'Órdenes según Instancia'!AE25))</f>
        <v>0</v>
      </c>
      <c r="U25" s="29">
        <f>IF('Órdenes según Instancia'!AE25=0,"-",('Órdenes según Instancia'!U25/('Órdenes según Instancia'!AE25)))</f>
        <v>0</v>
      </c>
      <c r="V25" s="29">
        <f>IF('Órdenes según Instancia'!AE25=0,"-",('Órdenes según Instancia'!Z25/'Órdenes según Instancia'!AE25))</f>
        <v>0</v>
      </c>
    </row>
    <row r="26" spans="2:22" ht="20.100000000000001" customHeight="1" thickBot="1" x14ac:dyDescent="0.25">
      <c r="B26" s="4" t="s">
        <v>33</v>
      </c>
      <c r="C26" s="29">
        <f>IF('Órdenes según Instancia'!AB26=0,"-",('Órdenes según Instancia'!C26/'Órdenes según Instancia'!AB26))</f>
        <v>0.96806387225548907</v>
      </c>
      <c r="D26" s="29">
        <f>IF('Órdenes según Instancia'!AB26=0,"-",('Órdenes según Instancia'!H26/'Órdenes según Instancia'!AB26))</f>
        <v>1.996007984031936E-3</v>
      </c>
      <c r="E26" s="29">
        <f>IF('Órdenes según Instancia'!AB26=0,"-",('Órdenes según Instancia'!M26/'Órdenes según Instancia'!AB26))</f>
        <v>2.7944111776447105E-2</v>
      </c>
      <c r="F26" s="29">
        <f>IF('Órdenes según Instancia'!AB26=0,"-",('Órdenes según Instancia'!R26/'Órdenes según Instancia'!AB26))</f>
        <v>1.996007984031936E-3</v>
      </c>
      <c r="G26" s="29">
        <f>IF('Órdenes según Instancia'!AB26=0,"-",('Órdenes según Instancia'!W26/'Órdenes según Instancia'!AB26))</f>
        <v>0</v>
      </c>
      <c r="H26" s="29" t="str">
        <f>IF('Órdenes según Instancia'!AC26=0,"-",('Órdenes según Instancia'!D26/'Órdenes según Instancia'!AC26))</f>
        <v>-</v>
      </c>
      <c r="I26" s="29" t="str">
        <f>IF('Órdenes según Instancia'!AC26=0,"-",('Órdenes según Instancia'!I26/'Órdenes según Instancia'!AC26))</f>
        <v>-</v>
      </c>
      <c r="J26" s="29" t="str">
        <f>IF('Órdenes según Instancia'!AC26=0,"-",('Órdenes según Instancia'!N26/'Órdenes según Instancia'!AC26))</f>
        <v>-</v>
      </c>
      <c r="K26" s="29" t="str">
        <f>IF('Órdenes según Instancia'!AC26=0,"-",('Órdenes según Instancia'!S26/'Órdenes según Instancia'!AC26))</f>
        <v>-</v>
      </c>
      <c r="L26" s="29" t="str">
        <f>IF('Órdenes según Instancia'!AC26=0,"-",('Órdenes según Instancia'!X26/'Órdenes según Instancia'!AC26))</f>
        <v>-</v>
      </c>
      <c r="M26" s="29">
        <f>IF('Órdenes según Instancia'!AD26=0,"-",('Órdenes según Instancia'!E26/'Órdenes según Instancia'!AD26))</f>
        <v>0.95965417867435154</v>
      </c>
      <c r="N26" s="29">
        <f>IF('Órdenes según Instancia'!AD26=0,"-",('Órdenes según Instancia'!J26/'Órdenes según Instancia'!AD26))</f>
        <v>2.881844380403458E-3</v>
      </c>
      <c r="O26" s="29">
        <f>IF('Órdenes según Instancia'!AD26=0,"-",('Órdenes según Instancia'!O26/'Órdenes según Instancia'!AD26))</f>
        <v>3.4582132564841501E-2</v>
      </c>
      <c r="P26" s="29">
        <f>IF('Órdenes según Instancia'!AD26=0,"-",('Órdenes según Instancia'!T26/'Órdenes según Instancia'!AD26))</f>
        <v>2.881844380403458E-3</v>
      </c>
      <c r="Q26" s="29">
        <f>IF('Órdenes según Instancia'!AD26=0,"-",('Órdenes según Instancia'!Y26/'Órdenes según Instancia'!AD26))</f>
        <v>0</v>
      </c>
      <c r="R26" s="29">
        <f>IF('Órdenes según Instancia'!AE26=0,"-",('Órdenes según Instancia'!F26/'Órdenes según Instancia'!AE26))</f>
        <v>0.98701298701298701</v>
      </c>
      <c r="S26" s="29">
        <f>IF('Órdenes según Instancia'!AE26=0,"-",('Órdenes según Instancia'!K26/'Órdenes según Instancia'!AE26))</f>
        <v>0</v>
      </c>
      <c r="T26" s="29">
        <f>IF('Órdenes según Instancia'!AE26=0,"-",('Órdenes según Instancia'!P26/'Órdenes según Instancia'!AE26))</f>
        <v>1.2987012987012988E-2</v>
      </c>
      <c r="U26" s="29">
        <f>IF('Órdenes según Instancia'!AE26=0,"-",('Órdenes según Instancia'!U26/('Órdenes según Instancia'!AE26)))</f>
        <v>0</v>
      </c>
      <c r="V26" s="29">
        <f>IF('Órdenes según Instancia'!AE26=0,"-",('Órdenes según Instancia'!Z26/'Órdenes según Instancia'!AE26))</f>
        <v>0</v>
      </c>
    </row>
    <row r="27" spans="2:22" ht="20.100000000000001" customHeight="1" thickBot="1" x14ac:dyDescent="0.25">
      <c r="B27" s="4" t="s">
        <v>34</v>
      </c>
      <c r="C27" s="29">
        <f>IF('Órdenes según Instancia'!AB27=0,"-",('Órdenes según Instancia'!C27/'Órdenes según Instancia'!AB27))</f>
        <v>0.96989109545163354</v>
      </c>
      <c r="D27" s="29">
        <f>IF('Órdenes según Instancia'!AB27=0,"-",('Órdenes según Instancia'!H27/'Órdenes según Instancia'!AB27))</f>
        <v>0</v>
      </c>
      <c r="E27" s="29">
        <f>IF('Órdenes según Instancia'!AB27=0,"-",('Órdenes según Instancia'!M27/'Órdenes según Instancia'!AB27))</f>
        <v>2.7546444586803331E-2</v>
      </c>
      <c r="F27" s="29">
        <f>IF('Órdenes según Instancia'!AB27=0,"-",('Órdenes según Instancia'!R27/'Órdenes según Instancia'!AB27))</f>
        <v>2.5624599615631004E-3</v>
      </c>
      <c r="G27" s="29">
        <f>IF('Órdenes según Instancia'!AB27=0,"-",('Órdenes según Instancia'!W27/'Órdenes según Instancia'!AB27))</f>
        <v>0</v>
      </c>
      <c r="H27" s="29" t="str">
        <f>IF('Órdenes según Instancia'!AC27=0,"-",('Órdenes según Instancia'!D27/'Órdenes según Instancia'!AC27))</f>
        <v>-</v>
      </c>
      <c r="I27" s="29" t="str">
        <f>IF('Órdenes según Instancia'!AC27=0,"-",('Órdenes según Instancia'!I27/'Órdenes según Instancia'!AC27))</f>
        <v>-</v>
      </c>
      <c r="J27" s="29" t="str">
        <f>IF('Órdenes según Instancia'!AC27=0,"-",('Órdenes según Instancia'!N27/'Órdenes según Instancia'!AC27))</f>
        <v>-</v>
      </c>
      <c r="K27" s="29" t="str">
        <f>IF('Órdenes según Instancia'!AC27=0,"-",('Órdenes según Instancia'!S27/'Órdenes según Instancia'!AC27))</f>
        <v>-</v>
      </c>
      <c r="L27" s="29" t="str">
        <f>IF('Órdenes según Instancia'!AC27=0,"-",('Órdenes según Instancia'!X27/'Órdenes según Instancia'!AC27))</f>
        <v>-</v>
      </c>
      <c r="M27" s="29">
        <f>IF('Órdenes según Instancia'!AD27=0,"-",('Órdenes según Instancia'!E27/'Órdenes según Instancia'!AD27))</f>
        <v>0.94192634560906519</v>
      </c>
      <c r="N27" s="29">
        <f>IF('Órdenes según Instancia'!AD27=0,"-",('Órdenes según Instancia'!J27/'Órdenes según Instancia'!AD27))</f>
        <v>0</v>
      </c>
      <c r="O27" s="29">
        <f>IF('Órdenes según Instancia'!AD27=0,"-",('Órdenes según Instancia'!O27/'Órdenes según Instancia'!AD27))</f>
        <v>5.2407932011331447E-2</v>
      </c>
      <c r="P27" s="29">
        <f>IF('Órdenes según Instancia'!AD27=0,"-",('Órdenes según Instancia'!T27/'Órdenes según Instancia'!AD27))</f>
        <v>5.6657223796033997E-3</v>
      </c>
      <c r="Q27" s="29">
        <f>IF('Órdenes según Instancia'!AD27=0,"-",('Órdenes según Instancia'!Y27/'Órdenes según Instancia'!AD27))</f>
        <v>0</v>
      </c>
      <c r="R27" s="29">
        <f>IF('Órdenes según Instancia'!AE27=0,"-",('Órdenes según Instancia'!F27/'Órdenes según Instancia'!AE27))</f>
        <v>0.99298245614035086</v>
      </c>
      <c r="S27" s="29">
        <f>IF('Órdenes según Instancia'!AE27=0,"-",('Órdenes según Instancia'!K27/'Órdenes según Instancia'!AE27))</f>
        <v>0</v>
      </c>
      <c r="T27" s="29">
        <f>IF('Órdenes según Instancia'!AE27=0,"-",('Órdenes según Instancia'!P27/'Órdenes según Instancia'!AE27))</f>
        <v>7.0175438596491229E-3</v>
      </c>
      <c r="U27" s="29">
        <f>IF('Órdenes según Instancia'!AE27=0,"-",('Órdenes según Instancia'!U27/('Órdenes según Instancia'!AE27)))</f>
        <v>0</v>
      </c>
      <c r="V27" s="29">
        <f>IF('Órdenes según Instancia'!AE27=0,"-",('Órdenes según Instancia'!Z27/'Órdenes según Instancia'!AE27))</f>
        <v>0</v>
      </c>
    </row>
    <row r="28" spans="2:22" ht="20.100000000000001" customHeight="1" thickBot="1" x14ac:dyDescent="0.25">
      <c r="B28" s="4" t="s">
        <v>35</v>
      </c>
      <c r="C28" s="29">
        <f>IF('Órdenes según Instancia'!AB28=0,"-",('Órdenes según Instancia'!C28/'Órdenes según Instancia'!AB28))</f>
        <v>0.89748953974895396</v>
      </c>
      <c r="D28" s="29">
        <f>IF('Órdenes según Instancia'!AB28=0,"-",('Órdenes según Instancia'!H28/'Órdenes según Instancia'!AB28))</f>
        <v>1.2552301255230125E-2</v>
      </c>
      <c r="E28" s="29">
        <f>IF('Órdenes según Instancia'!AB28=0,"-",('Órdenes según Instancia'!M28/'Órdenes según Instancia'!AB28))</f>
        <v>8.7866108786610872E-2</v>
      </c>
      <c r="F28" s="29">
        <f>IF('Órdenes según Instancia'!AB28=0,"-",('Órdenes según Instancia'!R28/'Órdenes según Instancia'!AB28))</f>
        <v>0</v>
      </c>
      <c r="G28" s="29">
        <f>IF('Órdenes según Instancia'!AB28=0,"-",('Órdenes según Instancia'!W28/'Órdenes según Instancia'!AB28))</f>
        <v>2.0920502092050207E-3</v>
      </c>
      <c r="H28" s="29" t="str">
        <f>IF('Órdenes según Instancia'!AC28=0,"-",('Órdenes según Instancia'!D28/'Órdenes según Instancia'!AC28))</f>
        <v>-</v>
      </c>
      <c r="I28" s="29" t="str">
        <f>IF('Órdenes según Instancia'!AC28=0,"-",('Órdenes según Instancia'!I28/'Órdenes según Instancia'!AC28))</f>
        <v>-</v>
      </c>
      <c r="J28" s="29" t="str">
        <f>IF('Órdenes según Instancia'!AC28=0,"-",('Órdenes según Instancia'!N28/'Órdenes según Instancia'!AC28))</f>
        <v>-</v>
      </c>
      <c r="K28" s="29" t="str">
        <f>IF('Órdenes según Instancia'!AC28=0,"-",('Órdenes según Instancia'!S28/'Órdenes según Instancia'!AC28))</f>
        <v>-</v>
      </c>
      <c r="L28" s="29" t="str">
        <f>IF('Órdenes según Instancia'!AC28=0,"-",('Órdenes según Instancia'!X28/'Órdenes según Instancia'!AC28))</f>
        <v>-</v>
      </c>
      <c r="M28" s="29">
        <f>IF('Órdenes según Instancia'!AD28=0,"-",('Órdenes según Instancia'!E28/'Órdenes según Instancia'!AD28))</f>
        <v>0.88203753351206438</v>
      </c>
      <c r="N28" s="29">
        <f>IF('Órdenes según Instancia'!AD28=0,"-",('Órdenes según Instancia'!J28/'Órdenes según Instancia'!AD28))</f>
        <v>1.3404825737265416E-2</v>
      </c>
      <c r="O28" s="29">
        <f>IF('Órdenes según Instancia'!AD28=0,"-",('Órdenes según Instancia'!O28/'Órdenes según Instancia'!AD28))</f>
        <v>0.10455764075067024</v>
      </c>
      <c r="P28" s="29">
        <f>IF('Órdenes según Instancia'!AD28=0,"-",('Órdenes según Instancia'!T28/'Órdenes según Instancia'!AD28))</f>
        <v>0</v>
      </c>
      <c r="Q28" s="29">
        <f>IF('Órdenes según Instancia'!AD28=0,"-",('Órdenes según Instancia'!Y28/'Órdenes según Instancia'!AD28))</f>
        <v>0</v>
      </c>
      <c r="R28" s="29">
        <f>IF('Órdenes según Instancia'!AE28=0,"-",('Órdenes según Instancia'!F28/'Órdenes según Instancia'!AE28))</f>
        <v>0.95238095238095233</v>
      </c>
      <c r="S28" s="29">
        <f>IF('Órdenes según Instancia'!AE28=0,"-",('Órdenes según Instancia'!K28/'Órdenes según Instancia'!AE28))</f>
        <v>9.5238095238095247E-3</v>
      </c>
      <c r="T28" s="29">
        <f>IF('Órdenes según Instancia'!AE28=0,"-",('Órdenes según Instancia'!P28/'Órdenes según Instancia'!AE28))</f>
        <v>2.8571428571428571E-2</v>
      </c>
      <c r="U28" s="29">
        <f>IF('Órdenes según Instancia'!AE28=0,"-",('Órdenes según Instancia'!U28/('Órdenes según Instancia'!AE28)))</f>
        <v>0</v>
      </c>
      <c r="V28" s="29">
        <f>IF('Órdenes según Instancia'!AE28=0,"-",('Órdenes según Instancia'!Z28/'Órdenes según Instancia'!AE28))</f>
        <v>9.5238095238095247E-3</v>
      </c>
    </row>
    <row r="29" spans="2:22" ht="20.100000000000001" customHeight="1" thickBot="1" x14ac:dyDescent="0.25">
      <c r="B29" s="4" t="s">
        <v>36</v>
      </c>
      <c r="C29" s="29">
        <f>IF('Órdenes según Instancia'!AB29=0,"-",('Órdenes según Instancia'!C29/'Órdenes según Instancia'!AB29))</f>
        <v>0.99206349206349209</v>
      </c>
      <c r="D29" s="29">
        <f>IF('Órdenes según Instancia'!AB29=0,"-",('Órdenes según Instancia'!H29/'Órdenes según Instancia'!AB29))</f>
        <v>0</v>
      </c>
      <c r="E29" s="29">
        <f>IF('Órdenes según Instancia'!AB29=0,"-",('Órdenes según Instancia'!M29/'Órdenes según Instancia'!AB29))</f>
        <v>7.9365079365079361E-3</v>
      </c>
      <c r="F29" s="29">
        <f>IF('Órdenes según Instancia'!AB29=0,"-",('Órdenes según Instancia'!R29/'Órdenes según Instancia'!AB29))</f>
        <v>0</v>
      </c>
      <c r="G29" s="29">
        <f>IF('Órdenes según Instancia'!AB29=0,"-",('Órdenes según Instancia'!W29/'Órdenes según Instancia'!AB29))</f>
        <v>0</v>
      </c>
      <c r="H29" s="29" t="str">
        <f>IF('Órdenes según Instancia'!AC29=0,"-",('Órdenes según Instancia'!D29/'Órdenes según Instancia'!AC29))</f>
        <v>-</v>
      </c>
      <c r="I29" s="29" t="str">
        <f>IF('Órdenes según Instancia'!AC29=0,"-",('Órdenes según Instancia'!I29/'Órdenes según Instancia'!AC29))</f>
        <v>-</v>
      </c>
      <c r="J29" s="29" t="str">
        <f>IF('Órdenes según Instancia'!AC29=0,"-",('Órdenes según Instancia'!N29/'Órdenes según Instancia'!AC29))</f>
        <v>-</v>
      </c>
      <c r="K29" s="29" t="str">
        <f>IF('Órdenes según Instancia'!AC29=0,"-",('Órdenes según Instancia'!S29/'Órdenes según Instancia'!AC29))</f>
        <v>-</v>
      </c>
      <c r="L29" s="29" t="str">
        <f>IF('Órdenes según Instancia'!AC29=0,"-",('Órdenes según Instancia'!X29/'Órdenes según Instancia'!AC29))</f>
        <v>-</v>
      </c>
      <c r="M29" s="29">
        <f>IF('Órdenes según Instancia'!AD29=0,"-",('Órdenes según Instancia'!E29/'Órdenes según Instancia'!AD29))</f>
        <v>0.9885057471264368</v>
      </c>
      <c r="N29" s="29">
        <f>IF('Órdenes según Instancia'!AD29=0,"-",('Órdenes según Instancia'!J29/'Órdenes según Instancia'!AD29))</f>
        <v>0</v>
      </c>
      <c r="O29" s="29">
        <f>IF('Órdenes según Instancia'!AD29=0,"-",('Órdenes según Instancia'!O29/'Órdenes según Instancia'!AD29))</f>
        <v>1.1494252873563218E-2</v>
      </c>
      <c r="P29" s="29">
        <f>IF('Órdenes según Instancia'!AD29=0,"-",('Órdenes según Instancia'!T29/'Órdenes según Instancia'!AD29))</f>
        <v>0</v>
      </c>
      <c r="Q29" s="29">
        <f>IF('Órdenes según Instancia'!AD29=0,"-",('Órdenes según Instancia'!Y29/'Órdenes según Instancia'!AD29))</f>
        <v>0</v>
      </c>
      <c r="R29" s="29">
        <f>IF('Órdenes según Instancia'!AE29=0,"-",('Órdenes según Instancia'!F29/'Órdenes según Instancia'!AE29))</f>
        <v>1</v>
      </c>
      <c r="S29" s="29">
        <f>IF('Órdenes según Instancia'!AE29=0,"-",('Órdenes según Instancia'!K29/'Órdenes según Instancia'!AE29))</f>
        <v>0</v>
      </c>
      <c r="T29" s="29">
        <f>IF('Órdenes según Instancia'!AE29=0,"-",('Órdenes según Instancia'!P29/'Órdenes según Instancia'!AE29))</f>
        <v>0</v>
      </c>
      <c r="U29" s="29">
        <f>IF('Órdenes según Instancia'!AE29=0,"-",('Órdenes según Instancia'!U29/('Órdenes según Instancia'!AE29)))</f>
        <v>0</v>
      </c>
      <c r="V29" s="29">
        <f>IF('Órdenes según Instancia'!AE29=0,"-",('Órdenes según Instancia'!Z29/'Órdenes según Instancia'!AE29))</f>
        <v>0</v>
      </c>
    </row>
    <row r="30" spans="2:22" ht="20.100000000000001" customHeight="1" thickBot="1" x14ac:dyDescent="0.25">
      <c r="B30" s="5" t="s">
        <v>37</v>
      </c>
      <c r="C30" s="29">
        <f>IF('Órdenes según Instancia'!AB30=0,"-",('Órdenes según Instancia'!C30/'Órdenes según Instancia'!AB30))</f>
        <v>0.97306397306397308</v>
      </c>
      <c r="D30" s="29">
        <f>IF('Órdenes según Instancia'!AB30=0,"-",('Órdenes según Instancia'!H30/'Órdenes según Instancia'!AB30))</f>
        <v>1.6835016835016835E-2</v>
      </c>
      <c r="E30" s="29">
        <f>IF('Órdenes según Instancia'!AB30=0,"-",('Órdenes según Instancia'!M30/'Órdenes según Instancia'!AB30))</f>
        <v>6.7340067340067337E-3</v>
      </c>
      <c r="F30" s="29">
        <f>IF('Órdenes según Instancia'!AB30=0,"-",('Órdenes según Instancia'!R30/'Órdenes según Instancia'!AB30))</f>
        <v>0</v>
      </c>
      <c r="G30" s="29">
        <f>IF('Órdenes según Instancia'!AB30=0,"-",('Órdenes según Instancia'!W30/'Órdenes según Instancia'!AB30))</f>
        <v>3.3670033670033669E-3</v>
      </c>
      <c r="H30" s="29">
        <f>IF('Órdenes según Instancia'!AC30=0,"-",('Órdenes según Instancia'!D30/'Órdenes según Instancia'!AC30))</f>
        <v>1</v>
      </c>
      <c r="I30" s="29">
        <f>IF('Órdenes según Instancia'!AC30=0,"-",('Órdenes según Instancia'!I30/'Órdenes según Instancia'!AC30))</f>
        <v>0</v>
      </c>
      <c r="J30" s="29">
        <f>IF('Órdenes según Instancia'!AC30=0,"-",('Órdenes según Instancia'!N30/'Órdenes según Instancia'!AC30))</f>
        <v>0</v>
      </c>
      <c r="K30" s="29">
        <f>IF('Órdenes según Instancia'!AC30=0,"-",('Órdenes según Instancia'!S30/'Órdenes según Instancia'!AC30))</f>
        <v>0</v>
      </c>
      <c r="L30" s="29">
        <f>IF('Órdenes según Instancia'!AC30=0,"-",('Órdenes según Instancia'!X30/'Órdenes según Instancia'!AC30))</f>
        <v>0</v>
      </c>
      <c r="M30" s="29">
        <f>IF('Órdenes según Instancia'!AD30=0,"-",('Órdenes según Instancia'!E30/'Órdenes según Instancia'!AD30))</f>
        <v>0.96045197740112997</v>
      </c>
      <c r="N30" s="29">
        <f>IF('Órdenes según Instancia'!AD30=0,"-",('Órdenes según Instancia'!J30/'Órdenes según Instancia'!AD30))</f>
        <v>2.2598870056497175E-2</v>
      </c>
      <c r="O30" s="29">
        <f>IF('Órdenes según Instancia'!AD30=0,"-",('Órdenes según Instancia'!O30/'Órdenes según Instancia'!AD30))</f>
        <v>1.1299435028248588E-2</v>
      </c>
      <c r="P30" s="29">
        <f>IF('Órdenes según Instancia'!AD30=0,"-",('Órdenes según Instancia'!T30/'Órdenes según Instancia'!AD30))</f>
        <v>0</v>
      </c>
      <c r="Q30" s="29">
        <f>IF('Órdenes según Instancia'!AD30=0,"-",('Órdenes según Instancia'!Y30/'Órdenes según Instancia'!AD30))</f>
        <v>5.6497175141242938E-3</v>
      </c>
      <c r="R30" s="29">
        <f>IF('Órdenes según Instancia'!AE30=0,"-",('Órdenes según Instancia'!F30/'Órdenes según Instancia'!AE30))</f>
        <v>0.99115044247787609</v>
      </c>
      <c r="S30" s="29">
        <f>IF('Órdenes según Instancia'!AE30=0,"-",('Órdenes según Instancia'!K30/'Órdenes según Instancia'!AE30))</f>
        <v>8.8495575221238937E-3</v>
      </c>
      <c r="T30" s="29">
        <f>IF('Órdenes según Instancia'!AE30=0,"-",('Órdenes según Instancia'!P30/'Órdenes según Instancia'!AE30))</f>
        <v>0</v>
      </c>
      <c r="U30" s="29">
        <f>IF('Órdenes según Instancia'!AE30=0,"-",('Órdenes según Instancia'!U30/('Órdenes según Instancia'!AE30)))</f>
        <v>0</v>
      </c>
      <c r="V30" s="29">
        <f>IF('Órdenes según Instancia'!AE30=0,"-",('Órdenes según Instancia'!Z30/'Órdenes según Instancia'!AE30))</f>
        <v>0</v>
      </c>
    </row>
    <row r="31" spans="2:22" ht="20.100000000000001" customHeight="1" thickBot="1" x14ac:dyDescent="0.25">
      <c r="B31" s="6" t="s">
        <v>38</v>
      </c>
      <c r="C31" s="29">
        <f>IF('Órdenes según Instancia'!AB31=0,"-",('Órdenes según Instancia'!C31/'Órdenes según Instancia'!AB31))</f>
        <v>0.9642857142857143</v>
      </c>
      <c r="D31" s="29">
        <f>IF('Órdenes según Instancia'!AB31=0,"-",('Órdenes según Instancia'!H31/'Órdenes según Instancia'!AB31))</f>
        <v>0</v>
      </c>
      <c r="E31" s="29">
        <f>IF('Órdenes según Instancia'!AB31=0,"-",('Órdenes según Instancia'!M31/'Órdenes según Instancia'!AB31))</f>
        <v>3.5714285714285712E-2</v>
      </c>
      <c r="F31" s="29">
        <f>IF('Órdenes según Instancia'!AB31=0,"-",('Órdenes según Instancia'!R31/'Órdenes según Instancia'!AB31))</f>
        <v>0</v>
      </c>
      <c r="G31" s="29">
        <f>IF('Órdenes según Instancia'!AB31=0,"-",('Órdenes según Instancia'!W31/'Órdenes según Instancia'!AB31))</f>
        <v>0</v>
      </c>
      <c r="H31" s="29" t="str">
        <f>IF('Órdenes según Instancia'!AC31=0,"-",('Órdenes según Instancia'!D31/'Órdenes según Instancia'!AC31))</f>
        <v>-</v>
      </c>
      <c r="I31" s="29" t="str">
        <f>IF('Órdenes según Instancia'!AC31=0,"-",('Órdenes según Instancia'!I31/'Órdenes según Instancia'!AC31))</f>
        <v>-</v>
      </c>
      <c r="J31" s="29" t="str">
        <f>IF('Órdenes según Instancia'!AC31=0,"-",('Órdenes según Instancia'!N31/'Órdenes según Instancia'!AC31))</f>
        <v>-</v>
      </c>
      <c r="K31" s="29" t="str">
        <f>IF('Órdenes según Instancia'!AC31=0,"-",('Órdenes según Instancia'!S31/'Órdenes según Instancia'!AC31))</f>
        <v>-</v>
      </c>
      <c r="L31" s="29" t="str">
        <f>IF('Órdenes según Instancia'!AC31=0,"-",('Órdenes según Instancia'!X31/'Órdenes según Instancia'!AC31))</f>
        <v>-</v>
      </c>
      <c r="M31" s="29">
        <f>IF('Órdenes según Instancia'!AD31=0,"-",('Órdenes según Instancia'!E31/'Órdenes según Instancia'!AD31))</f>
        <v>0.95918367346938771</v>
      </c>
      <c r="N31" s="29">
        <f>IF('Órdenes según Instancia'!AD31=0,"-",('Órdenes según Instancia'!J31/'Órdenes según Instancia'!AD31))</f>
        <v>0</v>
      </c>
      <c r="O31" s="29">
        <f>IF('Órdenes según Instancia'!AD31=0,"-",('Órdenes según Instancia'!O31/'Órdenes según Instancia'!AD31))</f>
        <v>4.0816326530612242E-2</v>
      </c>
      <c r="P31" s="29">
        <f>IF('Órdenes según Instancia'!AD31=0,"-",('Órdenes según Instancia'!T31/'Órdenes según Instancia'!AD31))</f>
        <v>0</v>
      </c>
      <c r="Q31" s="29">
        <f>IF('Órdenes según Instancia'!AD31=0,"-",('Órdenes según Instancia'!Y31/'Órdenes según Instancia'!AD31))</f>
        <v>0</v>
      </c>
      <c r="R31" s="29">
        <f>IF('Órdenes según Instancia'!AE31=0,"-",('Órdenes según Instancia'!F31/'Órdenes según Instancia'!AE31))</f>
        <v>1</v>
      </c>
      <c r="S31" s="29">
        <f>IF('Órdenes según Instancia'!AE31=0,"-",('Órdenes según Instancia'!K31/'Órdenes según Instancia'!AE31))</f>
        <v>0</v>
      </c>
      <c r="T31" s="29">
        <f>IF('Órdenes según Instancia'!AE31=0,"-",('Órdenes según Instancia'!P31/'Órdenes según Instancia'!AE31))</f>
        <v>0</v>
      </c>
      <c r="U31" s="29">
        <f>IF('Órdenes según Instancia'!AE31=0,"-",('Órdenes según Instancia'!U31/('Órdenes según Instancia'!AE31)))</f>
        <v>0</v>
      </c>
      <c r="V31" s="29">
        <f>IF('Órdenes según Instancia'!AE31=0,"-",('Órdenes según Instancia'!Z31/'Órdenes según Instancia'!AE31))</f>
        <v>0</v>
      </c>
    </row>
    <row r="32" spans="2:22" ht="20.100000000000001" customHeight="1" thickBot="1" x14ac:dyDescent="0.25">
      <c r="B32" s="7" t="s">
        <v>39</v>
      </c>
      <c r="C32" s="26">
        <f>IF('Órdenes según Instancia'!AB32=0,"-",('Órdenes según Instancia'!C32/'Órdenes según Instancia'!AB32))</f>
        <v>0.95437719785304465</v>
      </c>
      <c r="D32" s="26">
        <f>IF('Órdenes según Instancia'!AB32=0,"-",('Órdenes según Instancia'!H32/'Órdenes según Instancia'!AB32))</f>
        <v>3.9792707754950953E-3</v>
      </c>
      <c r="E32" s="26">
        <f>IF('Órdenes según Instancia'!AB32=0,"-",('Órdenes según Instancia'!M32/'Órdenes según Instancia'!AB32))</f>
        <v>3.1741625023135295E-2</v>
      </c>
      <c r="F32" s="26">
        <f>IF('Órdenes según Instancia'!AB32=0,"-",('Órdenes según Instancia'!R32/'Órdenes según Instancia'!AB32))</f>
        <v>8.7914121784193975E-3</v>
      </c>
      <c r="G32" s="26">
        <f>IF('Órdenes según Instancia'!AB32=0,"-",('Órdenes según Instancia'!W32/'Órdenes según Instancia'!AB32))</f>
        <v>1.1104941699056081E-3</v>
      </c>
      <c r="H32" s="26">
        <f>IF('Órdenes según Instancia'!AC32=0,"-",('Órdenes según Instancia'!D32/'Órdenes según Instancia'!AC32))</f>
        <v>1</v>
      </c>
      <c r="I32" s="26">
        <f>IF('Órdenes según Instancia'!AC32=0,"-",('Órdenes según Instancia'!I32/'Órdenes según Instancia'!AC32))</f>
        <v>0</v>
      </c>
      <c r="J32" s="26">
        <f>IF('Órdenes según Instancia'!AC32=0,"-",('Órdenes según Instancia'!N32/'Órdenes según Instancia'!AC32))</f>
        <v>0</v>
      </c>
      <c r="K32" s="26">
        <f>IF('Órdenes según Instancia'!AC32=0,"-",('Órdenes según Instancia'!S32/'Órdenes según Instancia'!AC32))</f>
        <v>0</v>
      </c>
      <c r="L32" s="26">
        <f>IF('Órdenes según Instancia'!AC32=0,"-",('Órdenes según Instancia'!X32/'Órdenes según Instancia'!AC32))</f>
        <v>0</v>
      </c>
      <c r="M32" s="26">
        <f>IF('Órdenes según Instancia'!AD32=0,"-",('Órdenes según Instancia'!E32/'Órdenes según Instancia'!AD32))</f>
        <v>0.94021960146400974</v>
      </c>
      <c r="N32" s="26">
        <f>IF('Órdenes según Instancia'!AD32=0,"-",('Órdenes según Instancia'!J32/'Órdenes según Instancia'!AD32))</f>
        <v>3.5244679408973838E-3</v>
      </c>
      <c r="O32" s="26">
        <f>IF('Órdenes según Instancia'!AD32=0,"-",('Órdenes según Instancia'!O32/'Órdenes según Instancia'!AD32))</f>
        <v>4.2971397587095027E-2</v>
      </c>
      <c r="P32" s="26">
        <f>IF('Órdenes según Instancia'!AD32=0,"-",('Órdenes según Instancia'!T32/'Órdenes según Instancia'!AD32))</f>
        <v>1.2064524874610275E-2</v>
      </c>
      <c r="Q32" s="26">
        <f>IF('Órdenes según Instancia'!AD32=0,"-",('Órdenes según Instancia'!Y32/'Órdenes según Instancia'!AD32))</f>
        <v>1.2200081333875558E-3</v>
      </c>
      <c r="R32" s="26">
        <f>IF('Órdenes según Instancia'!AE32=0,"-",('Órdenes según Instancia'!F32/'Órdenes según Instancia'!AE32))</f>
        <v>0.98451920214349509</v>
      </c>
      <c r="S32" s="26">
        <f>IF('Órdenes según Instancia'!AE32=0,"-",('Órdenes según Instancia'!K32/'Órdenes según Instancia'!AE32))</f>
        <v>5.0610300684727598E-3</v>
      </c>
      <c r="T32" s="26">
        <f>IF('Órdenes según Instancia'!AE32=0,"-",('Órdenes según Instancia'!P32/'Órdenes según Instancia'!AE32))</f>
        <v>7.7403989282524557E-3</v>
      </c>
      <c r="U32" s="26">
        <f>IF('Órdenes según Instancia'!AE32=0,"-",('Órdenes según Instancia'!U32/('Órdenes según Instancia'!AE32)))</f>
        <v>1.7862459065197975E-3</v>
      </c>
      <c r="V32" s="26">
        <f>IF('Órdenes según Instancia'!AE32=0,"-",('Órdenes según Instancia'!Z32/'Órdenes según Instancia'!AE32))</f>
        <v>8.9312295325989874E-4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1:AJ31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19" max="19" width="13" customWidth="1"/>
  </cols>
  <sheetData>
    <row r="11" spans="2:36" ht="33" customHeight="1" x14ac:dyDescent="0.2"/>
    <row r="12" spans="2:36" ht="58.5" customHeight="1" x14ac:dyDescent="0.2">
      <c r="C12" s="78" t="s">
        <v>224</v>
      </c>
      <c r="D12" s="78"/>
      <c r="E12" s="78" t="s">
        <v>147</v>
      </c>
      <c r="F12" s="78"/>
      <c r="G12" s="78" t="s">
        <v>148</v>
      </c>
      <c r="H12" s="78"/>
      <c r="I12" s="78" t="s">
        <v>225</v>
      </c>
      <c r="J12" s="78"/>
      <c r="K12" s="78" t="s">
        <v>226</v>
      </c>
      <c r="L12" s="78"/>
      <c r="M12" s="78" t="s">
        <v>149</v>
      </c>
      <c r="N12" s="78"/>
      <c r="O12" s="78" t="s">
        <v>150</v>
      </c>
      <c r="P12" s="78"/>
      <c r="Q12" s="78" t="s">
        <v>151</v>
      </c>
      <c r="R12" s="78"/>
      <c r="S12" s="78" t="s">
        <v>227</v>
      </c>
      <c r="T12" s="78"/>
      <c r="U12" s="78" t="s">
        <v>152</v>
      </c>
      <c r="V12" s="78"/>
      <c r="W12" s="78" t="s">
        <v>228</v>
      </c>
      <c r="X12" s="78"/>
      <c r="Y12" s="78" t="s">
        <v>229</v>
      </c>
      <c r="Z12" s="78"/>
      <c r="AA12" s="78" t="s">
        <v>230</v>
      </c>
      <c r="AB12" s="78"/>
      <c r="AC12" s="78" t="s">
        <v>231</v>
      </c>
      <c r="AD12" s="78"/>
      <c r="AE12" s="78" t="s">
        <v>232</v>
      </c>
      <c r="AF12" s="78"/>
      <c r="AG12" s="78" t="s">
        <v>153</v>
      </c>
      <c r="AH12" s="78"/>
      <c r="AI12" s="78" t="s">
        <v>154</v>
      </c>
      <c r="AJ12" s="78"/>
    </row>
    <row r="13" spans="2:36" ht="41.25" customHeight="1" thickBot="1" x14ac:dyDescent="0.25">
      <c r="B13" s="30"/>
      <c r="C13" s="32" t="s">
        <v>155</v>
      </c>
      <c r="D13" s="32" t="s">
        <v>156</v>
      </c>
      <c r="E13" s="32" t="s">
        <v>155</v>
      </c>
      <c r="F13" s="32" t="s">
        <v>156</v>
      </c>
      <c r="G13" s="32" t="s">
        <v>155</v>
      </c>
      <c r="H13" s="32" t="s">
        <v>156</v>
      </c>
      <c r="I13" s="32" t="s">
        <v>155</v>
      </c>
      <c r="J13" s="32" t="s">
        <v>156</v>
      </c>
      <c r="K13" s="32" t="s">
        <v>155</v>
      </c>
      <c r="L13" s="32" t="s">
        <v>156</v>
      </c>
      <c r="M13" s="32" t="s">
        <v>155</v>
      </c>
      <c r="N13" s="32" t="s">
        <v>156</v>
      </c>
      <c r="O13" s="32" t="s">
        <v>155</v>
      </c>
      <c r="P13" s="32" t="s">
        <v>156</v>
      </c>
      <c r="Q13" s="32" t="s">
        <v>155</v>
      </c>
      <c r="R13" s="32" t="s">
        <v>156</v>
      </c>
      <c r="S13" s="32" t="s">
        <v>155</v>
      </c>
      <c r="T13" s="32" t="s">
        <v>156</v>
      </c>
      <c r="U13" s="32" t="s">
        <v>155</v>
      </c>
      <c r="V13" s="32" t="s">
        <v>156</v>
      </c>
      <c r="W13" s="32" t="s">
        <v>155</v>
      </c>
      <c r="X13" s="32" t="s">
        <v>156</v>
      </c>
      <c r="Y13" s="32" t="s">
        <v>155</v>
      </c>
      <c r="Z13" s="32" t="s">
        <v>156</v>
      </c>
      <c r="AA13" s="32" t="s">
        <v>155</v>
      </c>
      <c r="AB13" s="32" t="s">
        <v>156</v>
      </c>
      <c r="AC13" s="32" t="s">
        <v>155</v>
      </c>
      <c r="AD13" s="32" t="s">
        <v>156</v>
      </c>
      <c r="AE13" s="32" t="s">
        <v>155</v>
      </c>
      <c r="AF13" s="32" t="s">
        <v>156</v>
      </c>
      <c r="AG13" s="32" t="s">
        <v>155</v>
      </c>
      <c r="AH13" s="32" t="s">
        <v>156</v>
      </c>
      <c r="AI13" s="32" t="s">
        <v>155</v>
      </c>
      <c r="AJ13" s="32" t="s">
        <v>156</v>
      </c>
    </row>
    <row r="14" spans="2:36" ht="20.100000000000001" customHeight="1" thickBot="1" x14ac:dyDescent="0.25">
      <c r="B14" s="3" t="s">
        <v>22</v>
      </c>
      <c r="C14" s="18">
        <v>74</v>
      </c>
      <c r="D14" s="18">
        <v>26</v>
      </c>
      <c r="E14" s="18">
        <v>141</v>
      </c>
      <c r="F14" s="18">
        <v>60</v>
      </c>
      <c r="G14" s="18">
        <v>894</v>
      </c>
      <c r="H14" s="18">
        <v>436</v>
      </c>
      <c r="I14" s="18">
        <v>1002</v>
      </c>
      <c r="J14" s="18">
        <v>405</v>
      </c>
      <c r="K14" s="18">
        <v>207</v>
      </c>
      <c r="L14" s="18">
        <v>25</v>
      </c>
      <c r="M14" s="18">
        <v>224</v>
      </c>
      <c r="N14" s="18">
        <v>41</v>
      </c>
      <c r="O14" s="18">
        <v>46</v>
      </c>
      <c r="P14" s="18">
        <v>37</v>
      </c>
      <c r="Q14" s="18">
        <v>2588</v>
      </c>
      <c r="R14" s="18">
        <v>1030</v>
      </c>
      <c r="S14" s="18">
        <v>226</v>
      </c>
      <c r="T14" s="18">
        <v>8</v>
      </c>
      <c r="U14" s="18">
        <v>48</v>
      </c>
      <c r="V14" s="18">
        <v>1</v>
      </c>
      <c r="W14" s="18">
        <v>188</v>
      </c>
      <c r="X14" s="18">
        <v>7</v>
      </c>
      <c r="Y14" s="18">
        <v>25</v>
      </c>
      <c r="Z14" s="18">
        <v>1</v>
      </c>
      <c r="AA14" s="18">
        <v>120</v>
      </c>
      <c r="AB14" s="18">
        <v>6</v>
      </c>
      <c r="AC14" s="18">
        <v>397</v>
      </c>
      <c r="AD14" s="18">
        <v>10</v>
      </c>
      <c r="AE14" s="18">
        <v>1</v>
      </c>
      <c r="AF14" s="18">
        <v>1</v>
      </c>
      <c r="AG14" s="18">
        <v>146</v>
      </c>
      <c r="AH14" s="18">
        <v>1</v>
      </c>
      <c r="AI14" s="18">
        <v>1151</v>
      </c>
      <c r="AJ14" s="18">
        <v>35</v>
      </c>
    </row>
    <row r="15" spans="2:36" ht="20.100000000000001" customHeight="1" thickBot="1" x14ac:dyDescent="0.25">
      <c r="B15" s="4" t="s">
        <v>23</v>
      </c>
      <c r="C15" s="19">
        <v>2</v>
      </c>
      <c r="D15" s="19">
        <v>0</v>
      </c>
      <c r="E15" s="19">
        <v>24</v>
      </c>
      <c r="F15" s="19">
        <v>0</v>
      </c>
      <c r="G15" s="19">
        <v>175</v>
      </c>
      <c r="H15" s="19">
        <v>36</v>
      </c>
      <c r="I15" s="19">
        <v>170</v>
      </c>
      <c r="J15" s="19">
        <v>36</v>
      </c>
      <c r="K15" s="19">
        <v>6</v>
      </c>
      <c r="L15" s="19">
        <v>0</v>
      </c>
      <c r="M15" s="19">
        <v>45</v>
      </c>
      <c r="N15" s="19">
        <v>30</v>
      </c>
      <c r="O15" s="19">
        <v>1</v>
      </c>
      <c r="P15" s="19">
        <v>22</v>
      </c>
      <c r="Q15" s="19">
        <v>423</v>
      </c>
      <c r="R15" s="19">
        <v>124</v>
      </c>
      <c r="S15" s="19">
        <v>32</v>
      </c>
      <c r="T15" s="19">
        <v>0</v>
      </c>
      <c r="U15" s="19">
        <v>20</v>
      </c>
      <c r="V15" s="19">
        <v>0</v>
      </c>
      <c r="W15" s="19">
        <v>16</v>
      </c>
      <c r="X15" s="19">
        <v>1</v>
      </c>
      <c r="Y15" s="19">
        <v>9</v>
      </c>
      <c r="Z15" s="19">
        <v>0</v>
      </c>
      <c r="AA15" s="19">
        <v>18</v>
      </c>
      <c r="AB15" s="19">
        <v>0</v>
      </c>
      <c r="AC15" s="19">
        <v>49</v>
      </c>
      <c r="AD15" s="19">
        <v>0</v>
      </c>
      <c r="AE15" s="19">
        <v>0</v>
      </c>
      <c r="AF15" s="19">
        <v>0</v>
      </c>
      <c r="AG15" s="19">
        <v>23</v>
      </c>
      <c r="AH15" s="19">
        <v>1</v>
      </c>
      <c r="AI15" s="19">
        <v>167</v>
      </c>
      <c r="AJ15" s="19">
        <v>2</v>
      </c>
    </row>
    <row r="16" spans="2:36" ht="20.100000000000001" customHeight="1" thickBot="1" x14ac:dyDescent="0.25">
      <c r="B16" s="4" t="s">
        <v>24</v>
      </c>
      <c r="C16" s="19">
        <v>1</v>
      </c>
      <c r="D16" s="19">
        <v>1</v>
      </c>
      <c r="E16" s="19">
        <v>3</v>
      </c>
      <c r="F16" s="19">
        <v>0</v>
      </c>
      <c r="G16" s="19">
        <v>105</v>
      </c>
      <c r="H16" s="19">
        <v>9</v>
      </c>
      <c r="I16" s="19">
        <v>105</v>
      </c>
      <c r="J16" s="19">
        <v>9</v>
      </c>
      <c r="K16" s="19">
        <v>5</v>
      </c>
      <c r="L16" s="19">
        <v>0</v>
      </c>
      <c r="M16" s="19">
        <v>13</v>
      </c>
      <c r="N16" s="19">
        <v>0</v>
      </c>
      <c r="O16" s="19">
        <v>6</v>
      </c>
      <c r="P16" s="19">
        <v>0</v>
      </c>
      <c r="Q16" s="19">
        <v>238</v>
      </c>
      <c r="R16" s="19">
        <v>19</v>
      </c>
      <c r="S16" s="19">
        <v>16</v>
      </c>
      <c r="T16" s="19">
        <v>1</v>
      </c>
      <c r="U16" s="19">
        <v>0</v>
      </c>
      <c r="V16" s="19">
        <v>0</v>
      </c>
      <c r="W16" s="19">
        <v>18</v>
      </c>
      <c r="X16" s="19">
        <v>5</v>
      </c>
      <c r="Y16" s="19">
        <v>1</v>
      </c>
      <c r="Z16" s="19">
        <v>1</v>
      </c>
      <c r="AA16" s="19">
        <v>9</v>
      </c>
      <c r="AB16" s="19">
        <v>3</v>
      </c>
      <c r="AC16" s="19">
        <v>36</v>
      </c>
      <c r="AD16" s="19">
        <v>3</v>
      </c>
      <c r="AE16" s="19">
        <v>0</v>
      </c>
      <c r="AF16" s="19">
        <v>0</v>
      </c>
      <c r="AG16" s="19">
        <v>1</v>
      </c>
      <c r="AH16" s="19">
        <v>0</v>
      </c>
      <c r="AI16" s="19">
        <v>81</v>
      </c>
      <c r="AJ16" s="19">
        <v>13</v>
      </c>
    </row>
    <row r="17" spans="2:36" ht="20.100000000000001" customHeight="1" thickBot="1" x14ac:dyDescent="0.25">
      <c r="B17" s="4" t="s">
        <v>25</v>
      </c>
      <c r="C17" s="19">
        <v>13</v>
      </c>
      <c r="D17" s="19">
        <v>9</v>
      </c>
      <c r="E17" s="19">
        <v>22</v>
      </c>
      <c r="F17" s="19">
        <v>0</v>
      </c>
      <c r="G17" s="19">
        <v>275</v>
      </c>
      <c r="H17" s="19">
        <v>99</v>
      </c>
      <c r="I17" s="19">
        <v>272</v>
      </c>
      <c r="J17" s="19">
        <v>87</v>
      </c>
      <c r="K17" s="19">
        <v>9</v>
      </c>
      <c r="L17" s="19">
        <v>5</v>
      </c>
      <c r="M17" s="19">
        <v>45</v>
      </c>
      <c r="N17" s="19">
        <v>46</v>
      </c>
      <c r="O17" s="19">
        <v>23</v>
      </c>
      <c r="P17" s="19">
        <v>21</v>
      </c>
      <c r="Q17" s="19">
        <v>659</v>
      </c>
      <c r="R17" s="19">
        <v>267</v>
      </c>
      <c r="S17" s="19">
        <v>32</v>
      </c>
      <c r="T17" s="19">
        <v>1</v>
      </c>
      <c r="U17" s="19">
        <v>12</v>
      </c>
      <c r="V17" s="19">
        <v>0</v>
      </c>
      <c r="W17" s="19">
        <v>16</v>
      </c>
      <c r="X17" s="19">
        <v>0</v>
      </c>
      <c r="Y17" s="19">
        <v>5</v>
      </c>
      <c r="Z17" s="19">
        <v>0</v>
      </c>
      <c r="AA17" s="19">
        <v>17</v>
      </c>
      <c r="AB17" s="19">
        <v>0</v>
      </c>
      <c r="AC17" s="19">
        <v>41</v>
      </c>
      <c r="AD17" s="19">
        <v>1</v>
      </c>
      <c r="AE17" s="19">
        <v>11</v>
      </c>
      <c r="AF17" s="19">
        <v>0</v>
      </c>
      <c r="AG17" s="19">
        <v>31</v>
      </c>
      <c r="AH17" s="19">
        <v>1</v>
      </c>
      <c r="AI17" s="19">
        <v>165</v>
      </c>
      <c r="AJ17" s="19">
        <v>3</v>
      </c>
    </row>
    <row r="18" spans="2:36" ht="20.100000000000001" customHeight="1" thickBot="1" x14ac:dyDescent="0.25">
      <c r="B18" s="4" t="s">
        <v>26</v>
      </c>
      <c r="C18" s="19">
        <v>12</v>
      </c>
      <c r="D18" s="19">
        <v>0</v>
      </c>
      <c r="E18" s="19">
        <v>4</v>
      </c>
      <c r="F18" s="19">
        <v>0</v>
      </c>
      <c r="G18" s="19">
        <v>224</v>
      </c>
      <c r="H18" s="19">
        <v>90</v>
      </c>
      <c r="I18" s="19">
        <v>221</v>
      </c>
      <c r="J18" s="19">
        <v>90</v>
      </c>
      <c r="K18" s="19">
        <v>32</v>
      </c>
      <c r="L18" s="19">
        <v>0</v>
      </c>
      <c r="M18" s="19">
        <v>47</v>
      </c>
      <c r="N18" s="19">
        <v>0</v>
      </c>
      <c r="O18" s="19">
        <v>43</v>
      </c>
      <c r="P18" s="19">
        <v>0</v>
      </c>
      <c r="Q18" s="19">
        <v>583</v>
      </c>
      <c r="R18" s="19">
        <v>180</v>
      </c>
      <c r="S18" s="19">
        <v>35</v>
      </c>
      <c r="T18" s="19">
        <v>1</v>
      </c>
      <c r="U18" s="19">
        <v>2</v>
      </c>
      <c r="V18" s="19">
        <v>1</v>
      </c>
      <c r="W18" s="19">
        <v>52</v>
      </c>
      <c r="X18" s="19">
        <v>1</v>
      </c>
      <c r="Y18" s="19">
        <v>7</v>
      </c>
      <c r="Z18" s="19">
        <v>0</v>
      </c>
      <c r="AA18" s="19">
        <v>31</v>
      </c>
      <c r="AB18" s="19">
        <v>1</v>
      </c>
      <c r="AC18" s="19">
        <v>57</v>
      </c>
      <c r="AD18" s="19">
        <v>1</v>
      </c>
      <c r="AE18" s="19">
        <v>0</v>
      </c>
      <c r="AF18" s="19">
        <v>0</v>
      </c>
      <c r="AG18" s="19">
        <v>32</v>
      </c>
      <c r="AH18" s="19">
        <v>0</v>
      </c>
      <c r="AI18" s="19">
        <v>216</v>
      </c>
      <c r="AJ18" s="19">
        <v>5</v>
      </c>
    </row>
    <row r="19" spans="2:36" ht="20.100000000000001" customHeight="1" thickBot="1" x14ac:dyDescent="0.25">
      <c r="B19" s="4" t="s">
        <v>27</v>
      </c>
      <c r="C19" s="19">
        <v>3</v>
      </c>
      <c r="D19" s="19">
        <v>0</v>
      </c>
      <c r="E19" s="19">
        <v>4</v>
      </c>
      <c r="F19" s="19">
        <v>0</v>
      </c>
      <c r="G19" s="19">
        <v>56</v>
      </c>
      <c r="H19" s="19">
        <v>3</v>
      </c>
      <c r="I19" s="19">
        <v>64</v>
      </c>
      <c r="J19" s="19">
        <v>3</v>
      </c>
      <c r="K19" s="19">
        <v>15</v>
      </c>
      <c r="L19" s="19">
        <v>0</v>
      </c>
      <c r="M19" s="19">
        <v>35</v>
      </c>
      <c r="N19" s="19">
        <v>0</v>
      </c>
      <c r="O19" s="19">
        <v>0</v>
      </c>
      <c r="P19" s="19">
        <v>0</v>
      </c>
      <c r="Q19" s="19">
        <v>177</v>
      </c>
      <c r="R19" s="19">
        <v>6</v>
      </c>
      <c r="S19" s="19">
        <v>9</v>
      </c>
      <c r="T19" s="19">
        <v>0</v>
      </c>
      <c r="U19" s="19">
        <v>0</v>
      </c>
      <c r="V19" s="19">
        <v>0</v>
      </c>
      <c r="W19" s="19">
        <v>7</v>
      </c>
      <c r="X19" s="19">
        <v>0</v>
      </c>
      <c r="Y19" s="19">
        <v>2</v>
      </c>
      <c r="Z19" s="19">
        <v>0</v>
      </c>
      <c r="AA19" s="19">
        <v>5</v>
      </c>
      <c r="AB19" s="19">
        <v>0</v>
      </c>
      <c r="AC19" s="19">
        <v>6</v>
      </c>
      <c r="AD19" s="19">
        <v>0</v>
      </c>
      <c r="AE19" s="19">
        <v>0</v>
      </c>
      <c r="AF19" s="19">
        <v>0</v>
      </c>
      <c r="AG19" s="19">
        <v>4</v>
      </c>
      <c r="AH19" s="19">
        <v>0</v>
      </c>
      <c r="AI19" s="19">
        <v>33</v>
      </c>
      <c r="AJ19" s="19">
        <v>0</v>
      </c>
    </row>
    <row r="20" spans="2:36" ht="20.100000000000001" customHeight="1" thickBot="1" x14ac:dyDescent="0.25">
      <c r="B20" s="4" t="s">
        <v>28</v>
      </c>
      <c r="C20" s="19">
        <v>16</v>
      </c>
      <c r="D20" s="19">
        <v>8</v>
      </c>
      <c r="E20" s="19">
        <v>62</v>
      </c>
      <c r="F20" s="19">
        <v>0</v>
      </c>
      <c r="G20" s="19">
        <v>296</v>
      </c>
      <c r="H20" s="19">
        <v>37</v>
      </c>
      <c r="I20" s="19">
        <v>312</v>
      </c>
      <c r="J20" s="19">
        <v>38</v>
      </c>
      <c r="K20" s="19">
        <v>18</v>
      </c>
      <c r="L20" s="19">
        <v>1</v>
      </c>
      <c r="M20" s="19">
        <v>37</v>
      </c>
      <c r="N20" s="19">
        <v>0</v>
      </c>
      <c r="O20" s="19">
        <v>5</v>
      </c>
      <c r="P20" s="19">
        <v>3</v>
      </c>
      <c r="Q20" s="19">
        <v>746</v>
      </c>
      <c r="R20" s="19">
        <v>87</v>
      </c>
      <c r="S20" s="19">
        <v>35</v>
      </c>
      <c r="T20" s="19">
        <v>7</v>
      </c>
      <c r="U20" s="19">
        <v>2</v>
      </c>
      <c r="V20" s="19">
        <v>0</v>
      </c>
      <c r="W20" s="19">
        <v>32</v>
      </c>
      <c r="X20" s="19">
        <v>5</v>
      </c>
      <c r="Y20" s="19">
        <v>2</v>
      </c>
      <c r="Z20" s="19">
        <v>0</v>
      </c>
      <c r="AA20" s="19">
        <v>25</v>
      </c>
      <c r="AB20" s="19">
        <v>4</v>
      </c>
      <c r="AC20" s="19">
        <v>46</v>
      </c>
      <c r="AD20" s="19">
        <v>10</v>
      </c>
      <c r="AE20" s="19">
        <v>0</v>
      </c>
      <c r="AF20" s="19">
        <v>0</v>
      </c>
      <c r="AG20" s="19">
        <v>9</v>
      </c>
      <c r="AH20" s="19">
        <v>5</v>
      </c>
      <c r="AI20" s="19">
        <v>151</v>
      </c>
      <c r="AJ20" s="19">
        <v>31</v>
      </c>
    </row>
    <row r="21" spans="2:36" ht="20.100000000000001" customHeight="1" thickBot="1" x14ac:dyDescent="0.25">
      <c r="B21" s="4" t="s">
        <v>29</v>
      </c>
      <c r="C21" s="19">
        <v>2</v>
      </c>
      <c r="D21" s="19">
        <v>0</v>
      </c>
      <c r="E21" s="19">
        <v>36</v>
      </c>
      <c r="F21" s="19">
        <v>1</v>
      </c>
      <c r="G21" s="19">
        <v>287</v>
      </c>
      <c r="H21" s="19">
        <v>6</v>
      </c>
      <c r="I21" s="19">
        <v>297</v>
      </c>
      <c r="J21" s="19">
        <v>5</v>
      </c>
      <c r="K21" s="19">
        <v>12</v>
      </c>
      <c r="L21" s="19">
        <v>0</v>
      </c>
      <c r="M21" s="19">
        <v>124</v>
      </c>
      <c r="N21" s="19">
        <v>1</v>
      </c>
      <c r="O21" s="19">
        <v>42</v>
      </c>
      <c r="P21" s="19">
        <v>0</v>
      </c>
      <c r="Q21" s="19">
        <v>800</v>
      </c>
      <c r="R21" s="19">
        <v>13</v>
      </c>
      <c r="S21" s="19">
        <v>101</v>
      </c>
      <c r="T21" s="19">
        <v>0</v>
      </c>
      <c r="U21" s="19">
        <v>9</v>
      </c>
      <c r="V21" s="19">
        <v>0</v>
      </c>
      <c r="W21" s="19">
        <v>40</v>
      </c>
      <c r="X21" s="19">
        <v>4</v>
      </c>
      <c r="Y21" s="19">
        <v>1</v>
      </c>
      <c r="Z21" s="19">
        <v>0</v>
      </c>
      <c r="AA21" s="19">
        <v>43</v>
      </c>
      <c r="AB21" s="19">
        <v>0</v>
      </c>
      <c r="AC21" s="19">
        <v>115</v>
      </c>
      <c r="AD21" s="19">
        <v>0</v>
      </c>
      <c r="AE21" s="19">
        <v>3</v>
      </c>
      <c r="AF21" s="19">
        <v>0</v>
      </c>
      <c r="AG21" s="19">
        <v>14</v>
      </c>
      <c r="AH21" s="19">
        <v>0</v>
      </c>
      <c r="AI21" s="19">
        <v>326</v>
      </c>
      <c r="AJ21" s="19">
        <v>4</v>
      </c>
    </row>
    <row r="22" spans="2:36" ht="20.100000000000001" customHeight="1" thickBot="1" x14ac:dyDescent="0.25">
      <c r="B22" s="4" t="s">
        <v>30</v>
      </c>
      <c r="C22" s="19">
        <v>16</v>
      </c>
      <c r="D22" s="19">
        <v>2</v>
      </c>
      <c r="E22" s="19">
        <v>27</v>
      </c>
      <c r="F22" s="19">
        <v>3</v>
      </c>
      <c r="G22" s="19">
        <v>548</v>
      </c>
      <c r="H22" s="19">
        <v>59</v>
      </c>
      <c r="I22" s="19">
        <v>603</v>
      </c>
      <c r="J22" s="19">
        <v>52</v>
      </c>
      <c r="K22" s="19">
        <v>58</v>
      </c>
      <c r="L22" s="19">
        <v>0</v>
      </c>
      <c r="M22" s="19">
        <v>112</v>
      </c>
      <c r="N22" s="19">
        <v>31</v>
      </c>
      <c r="O22" s="19">
        <v>29</v>
      </c>
      <c r="P22" s="19">
        <v>0</v>
      </c>
      <c r="Q22" s="19">
        <v>1393</v>
      </c>
      <c r="R22" s="19">
        <v>147</v>
      </c>
      <c r="S22" s="19">
        <v>103</v>
      </c>
      <c r="T22" s="19">
        <v>7</v>
      </c>
      <c r="U22" s="19">
        <v>8</v>
      </c>
      <c r="V22" s="19">
        <v>1</v>
      </c>
      <c r="W22" s="19">
        <v>110</v>
      </c>
      <c r="X22" s="19">
        <v>5</v>
      </c>
      <c r="Y22" s="19">
        <v>3</v>
      </c>
      <c r="Z22" s="19">
        <v>0</v>
      </c>
      <c r="AA22" s="19">
        <v>84</v>
      </c>
      <c r="AB22" s="19">
        <v>0</v>
      </c>
      <c r="AC22" s="19">
        <v>129</v>
      </c>
      <c r="AD22" s="19">
        <v>6</v>
      </c>
      <c r="AE22" s="19">
        <v>0</v>
      </c>
      <c r="AF22" s="19">
        <v>0</v>
      </c>
      <c r="AG22" s="19">
        <v>10</v>
      </c>
      <c r="AH22" s="19">
        <v>0</v>
      </c>
      <c r="AI22" s="19">
        <v>447</v>
      </c>
      <c r="AJ22" s="19">
        <v>19</v>
      </c>
    </row>
    <row r="23" spans="2:36" ht="20.100000000000001" customHeight="1" thickBot="1" x14ac:dyDescent="0.25">
      <c r="B23" s="4" t="s">
        <v>31</v>
      </c>
      <c r="C23" s="19">
        <v>14</v>
      </c>
      <c r="D23" s="19">
        <v>15</v>
      </c>
      <c r="E23" s="19">
        <v>103</v>
      </c>
      <c r="F23" s="19">
        <v>124</v>
      </c>
      <c r="G23" s="19">
        <v>579</v>
      </c>
      <c r="H23" s="19">
        <v>254</v>
      </c>
      <c r="I23" s="19">
        <v>629</v>
      </c>
      <c r="J23" s="19">
        <v>166</v>
      </c>
      <c r="K23" s="19">
        <v>67</v>
      </c>
      <c r="L23" s="19">
        <v>3</v>
      </c>
      <c r="M23" s="19">
        <v>125</v>
      </c>
      <c r="N23" s="19">
        <v>136</v>
      </c>
      <c r="O23" s="19">
        <v>50</v>
      </c>
      <c r="P23" s="19">
        <v>2</v>
      </c>
      <c r="Q23" s="19">
        <v>1567</v>
      </c>
      <c r="R23" s="19">
        <v>700</v>
      </c>
      <c r="S23" s="19">
        <v>157</v>
      </c>
      <c r="T23" s="19">
        <v>7</v>
      </c>
      <c r="U23" s="19">
        <v>3</v>
      </c>
      <c r="V23" s="19">
        <v>0</v>
      </c>
      <c r="W23" s="19">
        <v>141</v>
      </c>
      <c r="X23" s="19">
        <v>8</v>
      </c>
      <c r="Y23" s="19">
        <v>12</v>
      </c>
      <c r="Z23" s="19">
        <v>6</v>
      </c>
      <c r="AA23" s="19">
        <v>113</v>
      </c>
      <c r="AB23" s="19">
        <v>12</v>
      </c>
      <c r="AC23" s="19">
        <v>241</v>
      </c>
      <c r="AD23" s="19">
        <v>15</v>
      </c>
      <c r="AE23" s="19">
        <v>24</v>
      </c>
      <c r="AF23" s="19">
        <v>1</v>
      </c>
      <c r="AG23" s="19">
        <v>34</v>
      </c>
      <c r="AH23" s="19">
        <v>0</v>
      </c>
      <c r="AI23" s="19">
        <v>725</v>
      </c>
      <c r="AJ23" s="19">
        <v>49</v>
      </c>
    </row>
    <row r="24" spans="2:36" ht="20.100000000000001" customHeight="1" thickBot="1" x14ac:dyDescent="0.25">
      <c r="B24" s="4" t="s">
        <v>32</v>
      </c>
      <c r="C24" s="19">
        <v>5</v>
      </c>
      <c r="D24" s="19">
        <v>1</v>
      </c>
      <c r="E24" s="19">
        <v>0</v>
      </c>
      <c r="F24" s="19">
        <v>0</v>
      </c>
      <c r="G24" s="19">
        <v>107</v>
      </c>
      <c r="H24" s="19">
        <v>61</v>
      </c>
      <c r="I24" s="19">
        <v>95</v>
      </c>
      <c r="J24" s="19">
        <v>61</v>
      </c>
      <c r="K24" s="19">
        <v>0</v>
      </c>
      <c r="L24" s="19">
        <v>0</v>
      </c>
      <c r="M24" s="19">
        <v>59</v>
      </c>
      <c r="N24" s="19">
        <v>3</v>
      </c>
      <c r="O24" s="19">
        <v>0</v>
      </c>
      <c r="P24" s="19">
        <v>0</v>
      </c>
      <c r="Q24" s="19">
        <v>266</v>
      </c>
      <c r="R24" s="19">
        <v>126</v>
      </c>
      <c r="S24" s="19">
        <v>14</v>
      </c>
      <c r="T24" s="19">
        <v>11</v>
      </c>
      <c r="U24" s="19">
        <v>0</v>
      </c>
      <c r="V24" s="19">
        <v>0</v>
      </c>
      <c r="W24" s="19">
        <v>14</v>
      </c>
      <c r="X24" s="19">
        <v>5</v>
      </c>
      <c r="Y24" s="19">
        <v>0</v>
      </c>
      <c r="Z24" s="19">
        <v>2</v>
      </c>
      <c r="AA24" s="19">
        <v>10</v>
      </c>
      <c r="AB24" s="19">
        <v>0</v>
      </c>
      <c r="AC24" s="19">
        <v>13</v>
      </c>
      <c r="AD24" s="19">
        <v>19</v>
      </c>
      <c r="AE24" s="19">
        <v>0</v>
      </c>
      <c r="AF24" s="19">
        <v>0</v>
      </c>
      <c r="AG24" s="19">
        <v>0</v>
      </c>
      <c r="AH24" s="19">
        <v>1</v>
      </c>
      <c r="AI24" s="19">
        <v>51</v>
      </c>
      <c r="AJ24" s="19">
        <v>38</v>
      </c>
    </row>
    <row r="25" spans="2:36" ht="20.100000000000001" customHeight="1" thickBot="1" x14ac:dyDescent="0.25">
      <c r="B25" s="4" t="s">
        <v>33</v>
      </c>
      <c r="C25" s="19">
        <v>2</v>
      </c>
      <c r="D25" s="19">
        <v>2</v>
      </c>
      <c r="E25" s="19">
        <v>37</v>
      </c>
      <c r="F25" s="19">
        <v>3</v>
      </c>
      <c r="G25" s="19">
        <v>244</v>
      </c>
      <c r="H25" s="19">
        <v>39</v>
      </c>
      <c r="I25" s="19">
        <v>245</v>
      </c>
      <c r="J25" s="19">
        <v>42</v>
      </c>
      <c r="K25" s="19">
        <v>5</v>
      </c>
      <c r="L25" s="19">
        <v>1</v>
      </c>
      <c r="M25" s="19">
        <v>10</v>
      </c>
      <c r="N25" s="19">
        <v>21</v>
      </c>
      <c r="O25" s="19">
        <v>2</v>
      </c>
      <c r="P25" s="19">
        <v>7</v>
      </c>
      <c r="Q25" s="19">
        <v>545</v>
      </c>
      <c r="R25" s="19">
        <v>115</v>
      </c>
      <c r="S25" s="19">
        <v>24</v>
      </c>
      <c r="T25" s="19">
        <v>1</v>
      </c>
      <c r="U25" s="19">
        <v>14</v>
      </c>
      <c r="V25" s="19">
        <v>0</v>
      </c>
      <c r="W25" s="19">
        <v>43</v>
      </c>
      <c r="X25" s="19">
        <v>1</v>
      </c>
      <c r="Y25" s="19">
        <v>3</v>
      </c>
      <c r="Z25" s="19">
        <v>0</v>
      </c>
      <c r="AA25" s="19">
        <v>27</v>
      </c>
      <c r="AB25" s="19">
        <v>2</v>
      </c>
      <c r="AC25" s="19">
        <v>44</v>
      </c>
      <c r="AD25" s="19">
        <v>2</v>
      </c>
      <c r="AE25" s="19">
        <v>1</v>
      </c>
      <c r="AF25" s="19">
        <v>0</v>
      </c>
      <c r="AG25" s="19">
        <v>3</v>
      </c>
      <c r="AH25" s="19">
        <v>0</v>
      </c>
      <c r="AI25" s="19">
        <v>159</v>
      </c>
      <c r="AJ25" s="19">
        <v>6</v>
      </c>
    </row>
    <row r="26" spans="2:36" ht="20.100000000000001" customHeight="1" thickBot="1" x14ac:dyDescent="0.25">
      <c r="B26" s="4" t="s">
        <v>34</v>
      </c>
      <c r="C26" s="19">
        <v>13</v>
      </c>
      <c r="D26" s="19">
        <v>6</v>
      </c>
      <c r="E26" s="19">
        <v>66</v>
      </c>
      <c r="F26" s="19">
        <v>4</v>
      </c>
      <c r="G26" s="19">
        <v>482</v>
      </c>
      <c r="H26" s="19">
        <v>119</v>
      </c>
      <c r="I26" s="19">
        <v>509</v>
      </c>
      <c r="J26" s="19">
        <v>119</v>
      </c>
      <c r="K26" s="19">
        <v>107</v>
      </c>
      <c r="L26" s="19">
        <v>4</v>
      </c>
      <c r="M26" s="19">
        <v>45</v>
      </c>
      <c r="N26" s="19">
        <v>5</v>
      </c>
      <c r="O26" s="19">
        <v>30</v>
      </c>
      <c r="P26" s="19">
        <v>3</v>
      </c>
      <c r="Q26" s="19">
        <v>1252</v>
      </c>
      <c r="R26" s="19">
        <v>260</v>
      </c>
      <c r="S26" s="19">
        <v>110</v>
      </c>
      <c r="T26" s="19">
        <v>5</v>
      </c>
      <c r="U26" s="19">
        <v>21</v>
      </c>
      <c r="V26" s="19">
        <v>0</v>
      </c>
      <c r="W26" s="19">
        <v>126</v>
      </c>
      <c r="X26" s="19">
        <v>7</v>
      </c>
      <c r="Y26" s="19">
        <v>31</v>
      </c>
      <c r="Z26" s="19">
        <v>1</v>
      </c>
      <c r="AA26" s="19">
        <v>58</v>
      </c>
      <c r="AB26" s="19">
        <v>6</v>
      </c>
      <c r="AC26" s="19">
        <v>153</v>
      </c>
      <c r="AD26" s="19">
        <v>8</v>
      </c>
      <c r="AE26" s="19">
        <v>3</v>
      </c>
      <c r="AF26" s="19">
        <v>0</v>
      </c>
      <c r="AG26" s="19">
        <v>34</v>
      </c>
      <c r="AH26" s="19">
        <v>0</v>
      </c>
      <c r="AI26" s="19">
        <v>536</v>
      </c>
      <c r="AJ26" s="19">
        <v>27</v>
      </c>
    </row>
    <row r="27" spans="2:36" ht="20.100000000000001" customHeight="1" thickBot="1" x14ac:dyDescent="0.25">
      <c r="B27" s="4" t="s">
        <v>35</v>
      </c>
      <c r="C27" s="19">
        <v>9</v>
      </c>
      <c r="D27" s="19">
        <v>20</v>
      </c>
      <c r="E27" s="19">
        <v>105</v>
      </c>
      <c r="F27" s="19">
        <v>23</v>
      </c>
      <c r="G27" s="19">
        <v>213</v>
      </c>
      <c r="H27" s="19">
        <v>118</v>
      </c>
      <c r="I27" s="19">
        <v>204</v>
      </c>
      <c r="J27" s="19">
        <v>118</v>
      </c>
      <c r="K27" s="19">
        <v>15</v>
      </c>
      <c r="L27" s="19">
        <v>0</v>
      </c>
      <c r="M27" s="19">
        <v>139</v>
      </c>
      <c r="N27" s="19">
        <v>107</v>
      </c>
      <c r="O27" s="19">
        <v>10</v>
      </c>
      <c r="P27" s="19">
        <v>17</v>
      </c>
      <c r="Q27" s="19">
        <v>695</v>
      </c>
      <c r="R27" s="19">
        <v>403</v>
      </c>
      <c r="S27" s="19">
        <v>81</v>
      </c>
      <c r="T27" s="19">
        <v>13</v>
      </c>
      <c r="U27" s="19">
        <v>40</v>
      </c>
      <c r="V27" s="19">
        <v>0</v>
      </c>
      <c r="W27" s="19">
        <v>50</v>
      </c>
      <c r="X27" s="19">
        <v>21</v>
      </c>
      <c r="Y27" s="19">
        <v>47</v>
      </c>
      <c r="Z27" s="19">
        <v>1</v>
      </c>
      <c r="AA27" s="19">
        <v>33</v>
      </c>
      <c r="AB27" s="19">
        <v>0</v>
      </c>
      <c r="AC27" s="19">
        <v>54</v>
      </c>
      <c r="AD27" s="19">
        <v>24</v>
      </c>
      <c r="AE27" s="19">
        <v>0</v>
      </c>
      <c r="AF27" s="19">
        <v>0</v>
      </c>
      <c r="AG27" s="19">
        <v>12</v>
      </c>
      <c r="AH27" s="19">
        <v>28</v>
      </c>
      <c r="AI27" s="19">
        <v>317</v>
      </c>
      <c r="AJ27" s="19">
        <v>87</v>
      </c>
    </row>
    <row r="28" spans="2:36" ht="20.100000000000001" customHeight="1" thickBot="1" x14ac:dyDescent="0.25">
      <c r="B28" s="4" t="s">
        <v>36</v>
      </c>
      <c r="C28" s="19">
        <v>1</v>
      </c>
      <c r="D28" s="19">
        <v>0</v>
      </c>
      <c r="E28" s="19">
        <v>8</v>
      </c>
      <c r="F28" s="19">
        <v>0</v>
      </c>
      <c r="G28" s="19">
        <v>42</v>
      </c>
      <c r="H28" s="19">
        <v>0</v>
      </c>
      <c r="I28" s="19">
        <v>83</v>
      </c>
      <c r="J28" s="19">
        <v>0</v>
      </c>
      <c r="K28" s="19">
        <v>41</v>
      </c>
      <c r="L28" s="19">
        <v>0</v>
      </c>
      <c r="M28" s="19">
        <v>22</v>
      </c>
      <c r="N28" s="19">
        <v>0</v>
      </c>
      <c r="O28" s="19">
        <v>0</v>
      </c>
      <c r="P28" s="19">
        <v>0</v>
      </c>
      <c r="Q28" s="19">
        <v>197</v>
      </c>
      <c r="R28" s="19">
        <v>0</v>
      </c>
      <c r="S28" s="19">
        <v>5</v>
      </c>
      <c r="T28" s="19">
        <v>0</v>
      </c>
      <c r="U28" s="19">
        <v>0</v>
      </c>
      <c r="V28" s="19">
        <v>0</v>
      </c>
      <c r="W28" s="19">
        <v>5</v>
      </c>
      <c r="X28" s="19">
        <v>0</v>
      </c>
      <c r="Y28" s="19">
        <v>0</v>
      </c>
      <c r="Z28" s="19">
        <v>0</v>
      </c>
      <c r="AA28" s="19">
        <v>2</v>
      </c>
      <c r="AB28" s="19">
        <v>0</v>
      </c>
      <c r="AC28" s="19">
        <v>5</v>
      </c>
      <c r="AD28" s="19">
        <v>0</v>
      </c>
      <c r="AE28" s="19">
        <v>2</v>
      </c>
      <c r="AF28" s="19">
        <v>0</v>
      </c>
      <c r="AG28" s="19">
        <v>3</v>
      </c>
      <c r="AH28" s="19">
        <v>0</v>
      </c>
      <c r="AI28" s="19">
        <v>22</v>
      </c>
      <c r="AJ28" s="19">
        <v>0</v>
      </c>
    </row>
    <row r="29" spans="2:36" ht="20.100000000000001" customHeight="1" thickBot="1" x14ac:dyDescent="0.25">
      <c r="B29" s="5" t="s">
        <v>37</v>
      </c>
      <c r="C29" s="19">
        <v>2</v>
      </c>
      <c r="D29" s="19">
        <v>0</v>
      </c>
      <c r="E29" s="19">
        <v>11</v>
      </c>
      <c r="F29" s="19">
        <v>0</v>
      </c>
      <c r="G29" s="19">
        <v>168</v>
      </c>
      <c r="H29" s="19">
        <v>1</v>
      </c>
      <c r="I29" s="19">
        <v>170</v>
      </c>
      <c r="J29" s="19">
        <v>6</v>
      </c>
      <c r="K29" s="19">
        <v>3</v>
      </c>
      <c r="L29" s="19">
        <v>5</v>
      </c>
      <c r="M29" s="19">
        <v>29</v>
      </c>
      <c r="N29" s="19">
        <v>5</v>
      </c>
      <c r="O29" s="19">
        <v>2</v>
      </c>
      <c r="P29" s="19">
        <v>0</v>
      </c>
      <c r="Q29" s="19">
        <v>385</v>
      </c>
      <c r="R29" s="19">
        <v>17</v>
      </c>
      <c r="S29" s="19">
        <v>28</v>
      </c>
      <c r="T29" s="19">
        <v>0</v>
      </c>
      <c r="U29" s="19">
        <v>2</v>
      </c>
      <c r="V29" s="19">
        <v>0</v>
      </c>
      <c r="W29" s="19">
        <v>26</v>
      </c>
      <c r="X29" s="19">
        <v>0</v>
      </c>
      <c r="Y29" s="19">
        <v>13</v>
      </c>
      <c r="Z29" s="19">
        <v>0</v>
      </c>
      <c r="AA29" s="19">
        <v>26</v>
      </c>
      <c r="AB29" s="19">
        <v>0</v>
      </c>
      <c r="AC29" s="19">
        <v>26</v>
      </c>
      <c r="AD29" s="19">
        <v>0</v>
      </c>
      <c r="AE29" s="19">
        <v>0</v>
      </c>
      <c r="AF29" s="19">
        <v>0</v>
      </c>
      <c r="AG29" s="19">
        <v>2</v>
      </c>
      <c r="AH29" s="19">
        <v>0</v>
      </c>
      <c r="AI29" s="19">
        <v>123</v>
      </c>
      <c r="AJ29" s="19">
        <v>0</v>
      </c>
    </row>
    <row r="30" spans="2:36" ht="20.100000000000001" customHeight="1" thickBot="1" x14ac:dyDescent="0.25">
      <c r="B30" s="6" t="s">
        <v>38</v>
      </c>
      <c r="C30" s="20">
        <v>1</v>
      </c>
      <c r="D30" s="20">
        <v>0</v>
      </c>
      <c r="E30" s="20">
        <v>44</v>
      </c>
      <c r="F30" s="20">
        <v>0</v>
      </c>
      <c r="G30" s="20">
        <v>49</v>
      </c>
      <c r="H30" s="20">
        <v>0</v>
      </c>
      <c r="I30" s="20">
        <v>43</v>
      </c>
      <c r="J30" s="20">
        <v>0</v>
      </c>
      <c r="K30" s="20">
        <v>2</v>
      </c>
      <c r="L30" s="20">
        <v>0</v>
      </c>
      <c r="M30" s="20">
        <v>38</v>
      </c>
      <c r="N30" s="20">
        <v>0</v>
      </c>
      <c r="O30" s="20">
        <v>0</v>
      </c>
      <c r="P30" s="20">
        <v>0</v>
      </c>
      <c r="Q30" s="20">
        <v>177</v>
      </c>
      <c r="R30" s="20">
        <v>0</v>
      </c>
      <c r="S30" s="20">
        <v>25</v>
      </c>
      <c r="T30" s="20">
        <v>0</v>
      </c>
      <c r="U30" s="20">
        <v>0</v>
      </c>
      <c r="V30" s="20">
        <v>0</v>
      </c>
      <c r="W30" s="20">
        <v>42</v>
      </c>
      <c r="X30" s="20">
        <v>0</v>
      </c>
      <c r="Y30" s="20">
        <v>0</v>
      </c>
      <c r="Z30" s="20">
        <v>0</v>
      </c>
      <c r="AA30" s="20">
        <v>2</v>
      </c>
      <c r="AB30" s="20">
        <v>0</v>
      </c>
      <c r="AC30" s="20">
        <v>42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111</v>
      </c>
      <c r="AJ30" s="20">
        <v>0</v>
      </c>
    </row>
    <row r="31" spans="2:36" ht="20.100000000000001" customHeight="1" thickBot="1" x14ac:dyDescent="0.25">
      <c r="B31" s="7" t="s">
        <v>39</v>
      </c>
      <c r="C31" s="9">
        <f>SUM(C14:C30)</f>
        <v>186</v>
      </c>
      <c r="D31" s="9">
        <f t="shared" ref="D31:AJ31" si="0">SUM(D14:D30)</f>
        <v>90</v>
      </c>
      <c r="E31" s="9">
        <f t="shared" si="0"/>
        <v>697</v>
      </c>
      <c r="F31" s="9">
        <f t="shared" si="0"/>
        <v>218</v>
      </c>
      <c r="G31" s="9">
        <f t="shared" si="0"/>
        <v>4744</v>
      </c>
      <c r="H31" s="9">
        <f t="shared" si="0"/>
        <v>1367</v>
      </c>
      <c r="I31" s="9">
        <f t="shared" si="0"/>
        <v>5024</v>
      </c>
      <c r="J31" s="9">
        <f t="shared" si="0"/>
        <v>1237</v>
      </c>
      <c r="K31" s="9">
        <f t="shared" si="0"/>
        <v>602</v>
      </c>
      <c r="L31" s="9">
        <f t="shared" si="0"/>
        <v>44</v>
      </c>
      <c r="M31" s="9">
        <f t="shared" si="0"/>
        <v>1149</v>
      </c>
      <c r="N31" s="9">
        <f t="shared" si="0"/>
        <v>426</v>
      </c>
      <c r="O31" s="9">
        <f t="shared" si="0"/>
        <v>289</v>
      </c>
      <c r="P31" s="9">
        <f t="shared" si="0"/>
        <v>112</v>
      </c>
      <c r="Q31" s="9">
        <f t="shared" si="0"/>
        <v>12691</v>
      </c>
      <c r="R31" s="9">
        <f t="shared" si="0"/>
        <v>3494</v>
      </c>
      <c r="S31" s="9">
        <f t="shared" si="0"/>
        <v>1033</v>
      </c>
      <c r="T31" s="9">
        <f t="shared" si="0"/>
        <v>62</v>
      </c>
      <c r="U31" s="9">
        <f t="shared" si="0"/>
        <v>181</v>
      </c>
      <c r="V31" s="9">
        <f t="shared" si="0"/>
        <v>3</v>
      </c>
      <c r="W31" s="9">
        <f t="shared" si="0"/>
        <v>926</v>
      </c>
      <c r="X31" s="9">
        <f t="shared" si="0"/>
        <v>70</v>
      </c>
      <c r="Y31" s="9">
        <f t="shared" si="0"/>
        <v>161</v>
      </c>
      <c r="Z31" s="9">
        <f t="shared" si="0"/>
        <v>12</v>
      </c>
      <c r="AA31" s="9">
        <f t="shared" si="0"/>
        <v>623</v>
      </c>
      <c r="AB31" s="9">
        <f t="shared" si="0"/>
        <v>34</v>
      </c>
      <c r="AC31" s="9">
        <f t="shared" si="0"/>
        <v>1454</v>
      </c>
      <c r="AD31" s="9">
        <f t="shared" si="0"/>
        <v>99</v>
      </c>
      <c r="AE31" s="9">
        <f t="shared" si="0"/>
        <v>45</v>
      </c>
      <c r="AF31" s="9">
        <f t="shared" si="0"/>
        <v>2</v>
      </c>
      <c r="AG31" s="9">
        <f t="shared" si="0"/>
        <v>358</v>
      </c>
      <c r="AH31" s="9">
        <f t="shared" si="0"/>
        <v>37</v>
      </c>
      <c r="AI31" s="9">
        <f t="shared" si="0"/>
        <v>4781</v>
      </c>
      <c r="AJ31" s="9">
        <f t="shared" si="0"/>
        <v>319</v>
      </c>
    </row>
  </sheetData>
  <mergeCells count="17"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  <mergeCell ref="AE12:AF12"/>
    <mergeCell ref="AG12:AH12"/>
    <mergeCell ref="AI12:AJ12"/>
    <mergeCell ref="U12:V12"/>
    <mergeCell ref="W12:X12"/>
    <mergeCell ref="Y12:Z12"/>
    <mergeCell ref="AA12:AB12"/>
    <mergeCell ref="AC12:AD12"/>
  </mergeCells>
  <pageMargins left="0.70866141732283472" right="0.70866141732283472" top="0.74803149606299213" bottom="0.74803149606299213" header="0.31496062992125984" footer="0.31496062992125984"/>
  <pageSetup paperSize="9" scale="54" fitToWidth="2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0:J31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8" width="20.375" customWidth="1"/>
    <col min="9" max="9" width="18.625" bestFit="1" customWidth="1"/>
    <col min="10" max="10" width="21.125" bestFit="1" customWidth="1"/>
    <col min="20" max="20" width="12.75" customWidth="1"/>
  </cols>
  <sheetData>
    <row r="10" spans="2:10" ht="24" customHeight="1" x14ac:dyDescent="0.2">
      <c r="B10" s="14"/>
      <c r="C10" s="81" t="s">
        <v>223</v>
      </c>
      <c r="D10" s="82"/>
      <c r="E10" s="82"/>
      <c r="F10" s="82"/>
      <c r="G10" s="82"/>
      <c r="H10" s="82"/>
      <c r="I10" s="82"/>
      <c r="J10" s="82"/>
    </row>
    <row r="11" spans="2:10" ht="57.75" thickBot="1" x14ac:dyDescent="0.25">
      <c r="B11" s="14"/>
      <c r="C11" s="33" t="s">
        <v>157</v>
      </c>
      <c r="D11" s="34" t="s">
        <v>158</v>
      </c>
      <c r="E11" s="34" t="s">
        <v>159</v>
      </c>
      <c r="F11" s="34" t="s">
        <v>160</v>
      </c>
      <c r="G11" s="34" t="s">
        <v>161</v>
      </c>
      <c r="H11" s="33" t="s">
        <v>260</v>
      </c>
      <c r="I11" s="34" t="s">
        <v>162</v>
      </c>
      <c r="J11" s="34" t="s">
        <v>249</v>
      </c>
    </row>
    <row r="12" spans="2:10" ht="20.100000000000001" customHeight="1" thickBot="1" x14ac:dyDescent="0.25">
      <c r="B12" s="3" t="s">
        <v>22</v>
      </c>
      <c r="C12" s="18">
        <v>2108</v>
      </c>
      <c r="D12" s="18">
        <v>1482</v>
      </c>
      <c r="E12" s="18">
        <v>11</v>
      </c>
      <c r="F12" s="18">
        <v>614</v>
      </c>
      <c r="G12" s="18">
        <v>1</v>
      </c>
      <c r="H12" s="18">
        <v>19</v>
      </c>
      <c r="I12" s="18">
        <v>1492</v>
      </c>
      <c r="J12" s="18">
        <v>616</v>
      </c>
    </row>
    <row r="13" spans="2:10" ht="20.100000000000001" customHeight="1" thickBot="1" x14ac:dyDescent="0.25">
      <c r="B13" s="4" t="s">
        <v>23</v>
      </c>
      <c r="C13" s="19">
        <v>289</v>
      </c>
      <c r="D13" s="19">
        <v>161</v>
      </c>
      <c r="E13" s="19">
        <v>0</v>
      </c>
      <c r="F13" s="19">
        <v>128</v>
      </c>
      <c r="G13" s="19">
        <v>0</v>
      </c>
      <c r="H13" s="19">
        <v>10</v>
      </c>
      <c r="I13" s="19">
        <v>133</v>
      </c>
      <c r="J13" s="19">
        <v>156</v>
      </c>
    </row>
    <row r="14" spans="2:10" ht="20.100000000000001" customHeight="1" thickBot="1" x14ac:dyDescent="0.25">
      <c r="B14" s="4" t="s">
        <v>24</v>
      </c>
      <c r="C14" s="19">
        <v>170</v>
      </c>
      <c r="D14" s="19">
        <v>122</v>
      </c>
      <c r="E14" s="19">
        <v>2</v>
      </c>
      <c r="F14" s="19">
        <v>46</v>
      </c>
      <c r="G14" s="19">
        <v>0</v>
      </c>
      <c r="H14" s="19">
        <v>0</v>
      </c>
      <c r="I14" s="19">
        <v>117</v>
      </c>
      <c r="J14" s="19">
        <v>53</v>
      </c>
    </row>
    <row r="15" spans="2:10" ht="20.100000000000001" customHeight="1" thickBot="1" x14ac:dyDescent="0.25">
      <c r="B15" s="4" t="s">
        <v>25</v>
      </c>
      <c r="C15" s="19">
        <v>535</v>
      </c>
      <c r="D15" s="19">
        <v>281</v>
      </c>
      <c r="E15" s="19">
        <v>12</v>
      </c>
      <c r="F15" s="19">
        <v>230</v>
      </c>
      <c r="G15" s="19">
        <v>12</v>
      </c>
      <c r="H15" s="19">
        <v>0</v>
      </c>
      <c r="I15" s="19">
        <v>289</v>
      </c>
      <c r="J15" s="19">
        <v>246</v>
      </c>
    </row>
    <row r="16" spans="2:10" ht="20.100000000000001" customHeight="1" thickBot="1" x14ac:dyDescent="0.25">
      <c r="B16" s="4" t="s">
        <v>26</v>
      </c>
      <c r="C16" s="19">
        <v>585</v>
      </c>
      <c r="D16" s="19">
        <v>430</v>
      </c>
      <c r="E16" s="19">
        <v>4</v>
      </c>
      <c r="F16" s="19">
        <v>150</v>
      </c>
      <c r="G16" s="19">
        <v>1</v>
      </c>
      <c r="H16" s="19">
        <v>1</v>
      </c>
      <c r="I16" s="19">
        <v>436</v>
      </c>
      <c r="J16" s="19">
        <v>149</v>
      </c>
    </row>
    <row r="17" spans="2:10" ht="20.100000000000001" customHeight="1" thickBot="1" x14ac:dyDescent="0.25">
      <c r="B17" s="4" t="s">
        <v>27</v>
      </c>
      <c r="C17" s="19">
        <v>114</v>
      </c>
      <c r="D17" s="19">
        <v>72</v>
      </c>
      <c r="E17" s="19">
        <v>0</v>
      </c>
      <c r="F17" s="19">
        <v>42</v>
      </c>
      <c r="G17" s="19">
        <v>0</v>
      </c>
      <c r="H17" s="19">
        <v>0</v>
      </c>
      <c r="I17" s="19">
        <v>77</v>
      </c>
      <c r="J17" s="19">
        <v>37</v>
      </c>
    </row>
    <row r="18" spans="2:10" ht="20.100000000000001" customHeight="1" thickBot="1" x14ac:dyDescent="0.25">
      <c r="B18" s="4" t="s">
        <v>28</v>
      </c>
      <c r="C18" s="19">
        <v>549</v>
      </c>
      <c r="D18" s="19">
        <v>333</v>
      </c>
      <c r="E18" s="19">
        <v>4</v>
      </c>
      <c r="F18" s="19">
        <v>212</v>
      </c>
      <c r="G18" s="19">
        <v>0</v>
      </c>
      <c r="H18" s="19">
        <v>7</v>
      </c>
      <c r="I18" s="19">
        <v>305</v>
      </c>
      <c r="J18" s="19">
        <v>244</v>
      </c>
    </row>
    <row r="19" spans="2:10" ht="20.100000000000001" customHeight="1" thickBot="1" x14ac:dyDescent="0.25">
      <c r="B19" s="4" t="s">
        <v>29</v>
      </c>
      <c r="C19" s="19">
        <v>499</v>
      </c>
      <c r="D19" s="19">
        <v>306</v>
      </c>
      <c r="E19" s="19">
        <v>2</v>
      </c>
      <c r="F19" s="19">
        <v>189</v>
      </c>
      <c r="G19" s="19">
        <v>2</v>
      </c>
      <c r="H19" s="19">
        <v>3</v>
      </c>
      <c r="I19" s="19">
        <v>300</v>
      </c>
      <c r="J19" s="19">
        <v>199</v>
      </c>
    </row>
    <row r="20" spans="2:10" ht="20.100000000000001" customHeight="1" thickBot="1" x14ac:dyDescent="0.25">
      <c r="B20" s="4" t="s">
        <v>30</v>
      </c>
      <c r="C20" s="19">
        <v>1415</v>
      </c>
      <c r="D20" s="19">
        <v>755</v>
      </c>
      <c r="E20" s="19">
        <v>2</v>
      </c>
      <c r="F20" s="19">
        <v>656</v>
      </c>
      <c r="G20" s="19">
        <v>2</v>
      </c>
      <c r="H20" s="19">
        <v>3</v>
      </c>
      <c r="I20" s="19">
        <v>731</v>
      </c>
      <c r="J20" s="19">
        <v>684</v>
      </c>
    </row>
    <row r="21" spans="2:10" ht="20.100000000000001" customHeight="1" thickBot="1" x14ac:dyDescent="0.25">
      <c r="B21" s="4" t="s">
        <v>31</v>
      </c>
      <c r="C21" s="19">
        <v>1300</v>
      </c>
      <c r="D21" s="19">
        <v>701</v>
      </c>
      <c r="E21" s="19">
        <v>5</v>
      </c>
      <c r="F21" s="19">
        <v>594</v>
      </c>
      <c r="G21" s="19">
        <v>0</v>
      </c>
      <c r="H21" s="19">
        <v>4</v>
      </c>
      <c r="I21" s="19">
        <v>689</v>
      </c>
      <c r="J21" s="19">
        <v>611</v>
      </c>
    </row>
    <row r="22" spans="2:10" ht="20.100000000000001" customHeight="1" thickBot="1" x14ac:dyDescent="0.25">
      <c r="B22" s="4" t="s">
        <v>32</v>
      </c>
      <c r="C22" s="19">
        <v>223</v>
      </c>
      <c r="D22" s="19">
        <v>174</v>
      </c>
      <c r="E22" s="19">
        <v>1</v>
      </c>
      <c r="F22" s="19">
        <v>48</v>
      </c>
      <c r="G22" s="19">
        <v>0</v>
      </c>
      <c r="H22" s="19">
        <v>0</v>
      </c>
      <c r="I22" s="19">
        <v>193</v>
      </c>
      <c r="J22" s="19">
        <v>30</v>
      </c>
    </row>
    <row r="23" spans="2:10" ht="20.100000000000001" customHeight="1" thickBot="1" x14ac:dyDescent="0.25">
      <c r="B23" s="4" t="s">
        <v>33</v>
      </c>
      <c r="C23" s="19">
        <v>501</v>
      </c>
      <c r="D23" s="19">
        <v>347</v>
      </c>
      <c r="E23" s="19">
        <v>2</v>
      </c>
      <c r="F23" s="19">
        <v>152</v>
      </c>
      <c r="G23" s="19">
        <v>0</v>
      </c>
      <c r="H23" s="19">
        <v>0</v>
      </c>
      <c r="I23" s="19">
        <v>364</v>
      </c>
      <c r="J23" s="19">
        <v>137</v>
      </c>
    </row>
    <row r="24" spans="2:10" ht="20.100000000000001" customHeight="1" thickBot="1" x14ac:dyDescent="0.25">
      <c r="B24" s="4" t="s">
        <v>34</v>
      </c>
      <c r="C24" s="19">
        <v>1561</v>
      </c>
      <c r="D24" s="19">
        <v>830</v>
      </c>
      <c r="E24" s="19">
        <v>24</v>
      </c>
      <c r="F24" s="19">
        <v>704</v>
      </c>
      <c r="G24" s="19">
        <v>3</v>
      </c>
      <c r="H24" s="19">
        <v>0</v>
      </c>
      <c r="I24" s="19">
        <v>813</v>
      </c>
      <c r="J24" s="19">
        <v>748</v>
      </c>
    </row>
    <row r="25" spans="2:10" ht="20.100000000000001" customHeight="1" thickBot="1" x14ac:dyDescent="0.25">
      <c r="B25" s="4" t="s">
        <v>35</v>
      </c>
      <c r="C25" s="19">
        <v>478</v>
      </c>
      <c r="D25" s="19">
        <v>317</v>
      </c>
      <c r="E25" s="19">
        <v>8</v>
      </c>
      <c r="F25" s="19">
        <v>153</v>
      </c>
      <c r="G25" s="19">
        <v>0</v>
      </c>
      <c r="H25" s="19">
        <v>1</v>
      </c>
      <c r="I25" s="19">
        <v>325</v>
      </c>
      <c r="J25" s="19">
        <v>153</v>
      </c>
    </row>
    <row r="26" spans="2:10" ht="20.100000000000001" customHeight="1" thickBot="1" x14ac:dyDescent="0.25">
      <c r="B26" s="4" t="s">
        <v>36</v>
      </c>
      <c r="C26" s="19">
        <v>126</v>
      </c>
      <c r="D26" s="19">
        <v>56</v>
      </c>
      <c r="E26" s="19">
        <v>0</v>
      </c>
      <c r="F26" s="19">
        <v>70</v>
      </c>
      <c r="G26" s="19">
        <v>0</v>
      </c>
      <c r="H26" s="19">
        <v>0</v>
      </c>
      <c r="I26" s="19">
        <v>67</v>
      </c>
      <c r="J26" s="19">
        <v>59</v>
      </c>
    </row>
    <row r="27" spans="2:10" ht="20.100000000000001" customHeight="1" thickBot="1" x14ac:dyDescent="0.25">
      <c r="B27" s="5" t="s">
        <v>37</v>
      </c>
      <c r="C27" s="19">
        <v>297</v>
      </c>
      <c r="D27" s="19">
        <v>155</v>
      </c>
      <c r="E27" s="19">
        <v>4</v>
      </c>
      <c r="F27" s="19">
        <v>137</v>
      </c>
      <c r="G27" s="19">
        <v>1</v>
      </c>
      <c r="H27" s="19">
        <v>3</v>
      </c>
      <c r="I27" s="19">
        <v>141</v>
      </c>
      <c r="J27" s="19">
        <v>156</v>
      </c>
    </row>
    <row r="28" spans="2:10" ht="20.100000000000001" customHeight="1" thickBot="1" x14ac:dyDescent="0.25">
      <c r="B28" s="6" t="s">
        <v>38</v>
      </c>
      <c r="C28" s="20">
        <v>56</v>
      </c>
      <c r="D28" s="20">
        <v>37</v>
      </c>
      <c r="E28" s="20">
        <v>0</v>
      </c>
      <c r="F28" s="20">
        <v>19</v>
      </c>
      <c r="G28" s="20">
        <v>0</v>
      </c>
      <c r="H28" s="20">
        <v>0</v>
      </c>
      <c r="I28" s="20">
        <v>34</v>
      </c>
      <c r="J28" s="20">
        <v>22</v>
      </c>
    </row>
    <row r="29" spans="2:10" ht="20.100000000000001" customHeight="1" thickBot="1" x14ac:dyDescent="0.25">
      <c r="B29" s="7" t="s">
        <v>39</v>
      </c>
      <c r="C29" s="9">
        <f>SUM(C12:C28)</f>
        <v>10806</v>
      </c>
      <c r="D29" s="9">
        <f t="shared" ref="D29:G29" si="0">SUM(D12:D28)</f>
        <v>6559</v>
      </c>
      <c r="E29" s="9">
        <f t="shared" si="0"/>
        <v>81</v>
      </c>
      <c r="F29" s="9">
        <f t="shared" si="0"/>
        <v>4144</v>
      </c>
      <c r="G29" s="9">
        <f t="shared" si="0"/>
        <v>22</v>
      </c>
      <c r="H29" s="9">
        <f>SUM(H12:H28)</f>
        <v>51</v>
      </c>
      <c r="I29" s="9">
        <f t="shared" ref="I29" si="1">SUM(I12:I28)</f>
        <v>6506</v>
      </c>
      <c r="J29" s="9">
        <f>SUM(J12:J28)</f>
        <v>4300</v>
      </c>
    </row>
    <row r="30" spans="2:10" x14ac:dyDescent="0.2">
      <c r="C30" s="54"/>
      <c r="D30" s="54"/>
      <c r="E30" s="54"/>
      <c r="F30" s="54"/>
      <c r="G30" s="54"/>
      <c r="H30" s="54"/>
      <c r="I30" s="54"/>
      <c r="J30" s="54"/>
    </row>
    <row r="31" spans="2:10" ht="20.100000000000001" customHeight="1" x14ac:dyDescent="0.2">
      <c r="B31" s="83" t="s">
        <v>261</v>
      </c>
      <c r="C31" s="83"/>
      <c r="D31" s="83"/>
      <c r="E31" s="83"/>
      <c r="F31" s="83"/>
    </row>
  </sheetData>
  <mergeCells count="2">
    <mergeCell ref="C10:J10"/>
    <mergeCell ref="B31:F3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9:C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26.25" customWidth="1"/>
    <col min="19" max="19" width="12.875" customWidth="1"/>
  </cols>
  <sheetData>
    <row r="9" spans="2:3" ht="41.25" customHeight="1" thickBot="1" x14ac:dyDescent="0.25">
      <c r="B9" s="81" t="s">
        <v>242</v>
      </c>
      <c r="C9" s="82"/>
    </row>
    <row r="10" spans="2:3" ht="20.100000000000001" customHeight="1" thickBot="1" x14ac:dyDescent="0.25">
      <c r="B10" s="3" t="s">
        <v>22</v>
      </c>
      <c r="C10" s="18">
        <v>1375</v>
      </c>
    </row>
    <row r="11" spans="2:3" ht="20.100000000000001" customHeight="1" thickBot="1" x14ac:dyDescent="0.25">
      <c r="B11" s="4" t="s">
        <v>23</v>
      </c>
      <c r="C11" s="19">
        <v>192</v>
      </c>
    </row>
    <row r="12" spans="2:3" ht="20.100000000000001" customHeight="1" thickBot="1" x14ac:dyDescent="0.25">
      <c r="B12" s="4" t="s">
        <v>24</v>
      </c>
      <c r="C12" s="19">
        <v>138</v>
      </c>
    </row>
    <row r="13" spans="2:3" ht="20.100000000000001" customHeight="1" thickBot="1" x14ac:dyDescent="0.25">
      <c r="B13" s="4" t="s">
        <v>25</v>
      </c>
      <c r="C13" s="19">
        <v>280</v>
      </c>
    </row>
    <row r="14" spans="2:3" ht="20.100000000000001" customHeight="1" thickBot="1" x14ac:dyDescent="0.25">
      <c r="B14" s="4" t="s">
        <v>26</v>
      </c>
      <c r="C14" s="19">
        <v>616</v>
      </c>
    </row>
    <row r="15" spans="2:3" ht="20.100000000000001" customHeight="1" thickBot="1" x14ac:dyDescent="0.25">
      <c r="B15" s="4" t="s">
        <v>27</v>
      </c>
      <c r="C15" s="19">
        <v>98</v>
      </c>
    </row>
    <row r="16" spans="2:3" ht="20.100000000000001" customHeight="1" thickBot="1" x14ac:dyDescent="0.25">
      <c r="B16" s="4" t="s">
        <v>28</v>
      </c>
      <c r="C16" s="19">
        <v>253</v>
      </c>
    </row>
    <row r="17" spans="2:3" ht="20.100000000000001" customHeight="1" thickBot="1" x14ac:dyDescent="0.25">
      <c r="B17" s="4" t="s">
        <v>29</v>
      </c>
      <c r="C17" s="19">
        <v>242</v>
      </c>
    </row>
    <row r="18" spans="2:3" ht="20.100000000000001" customHeight="1" thickBot="1" x14ac:dyDescent="0.25">
      <c r="B18" s="4" t="s">
        <v>30</v>
      </c>
      <c r="C18" s="19">
        <v>603</v>
      </c>
    </row>
    <row r="19" spans="2:3" ht="20.100000000000001" customHeight="1" thickBot="1" x14ac:dyDescent="0.25">
      <c r="B19" s="4" t="s">
        <v>31</v>
      </c>
      <c r="C19" s="19">
        <v>1083</v>
      </c>
    </row>
    <row r="20" spans="2:3" ht="20.100000000000001" customHeight="1" thickBot="1" x14ac:dyDescent="0.25">
      <c r="B20" s="4" t="s">
        <v>32</v>
      </c>
      <c r="C20" s="19">
        <v>146</v>
      </c>
    </row>
    <row r="21" spans="2:3" ht="20.100000000000001" customHeight="1" thickBot="1" x14ac:dyDescent="0.25">
      <c r="B21" s="4" t="s">
        <v>33</v>
      </c>
      <c r="C21" s="19">
        <v>261</v>
      </c>
    </row>
    <row r="22" spans="2:3" ht="20.100000000000001" customHeight="1" thickBot="1" x14ac:dyDescent="0.25">
      <c r="B22" s="4" t="s">
        <v>34</v>
      </c>
      <c r="C22" s="19">
        <v>201</v>
      </c>
    </row>
    <row r="23" spans="2:3" ht="20.100000000000001" customHeight="1" thickBot="1" x14ac:dyDescent="0.25">
      <c r="B23" s="4" t="s">
        <v>35</v>
      </c>
      <c r="C23" s="19">
        <v>452</v>
      </c>
    </row>
    <row r="24" spans="2:3" ht="20.100000000000001" customHeight="1" thickBot="1" x14ac:dyDescent="0.25">
      <c r="B24" s="4" t="s">
        <v>36</v>
      </c>
      <c r="C24" s="19">
        <v>118</v>
      </c>
    </row>
    <row r="25" spans="2:3" ht="20.100000000000001" customHeight="1" thickBot="1" x14ac:dyDescent="0.25">
      <c r="B25" s="5" t="s">
        <v>37</v>
      </c>
      <c r="C25" s="19">
        <v>283</v>
      </c>
    </row>
    <row r="26" spans="2:3" ht="20.100000000000001" customHeight="1" thickBot="1" x14ac:dyDescent="0.25">
      <c r="B26" s="6" t="s">
        <v>38</v>
      </c>
      <c r="C26" s="20">
        <v>60</v>
      </c>
    </row>
    <row r="27" spans="2:3" ht="20.100000000000001" customHeight="1" thickBot="1" x14ac:dyDescent="0.25">
      <c r="B27" s="7" t="s">
        <v>39</v>
      </c>
      <c r="C27" s="9">
        <f>SUM(C10:C26)</f>
        <v>6401</v>
      </c>
    </row>
  </sheetData>
  <mergeCells count="1">
    <mergeCell ref="B9:C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35"/>
      <c r="C9" s="81" t="s">
        <v>240</v>
      </c>
      <c r="D9" s="82"/>
      <c r="E9" s="82"/>
      <c r="F9" s="82"/>
      <c r="G9" s="82"/>
      <c r="H9" s="81" t="s">
        <v>241</v>
      </c>
      <c r="I9" s="82"/>
      <c r="J9" s="82"/>
      <c r="K9" s="82"/>
      <c r="L9" s="82"/>
      <c r="M9" s="81" t="s">
        <v>52</v>
      </c>
      <c r="N9" s="82"/>
      <c r="O9" s="82"/>
      <c r="P9" s="82"/>
      <c r="Q9" s="82"/>
    </row>
    <row r="10" spans="2:17" ht="41.25" customHeight="1" thickBot="1" x14ac:dyDescent="0.25">
      <c r="B10" s="36"/>
      <c r="C10" s="33" t="s">
        <v>163</v>
      </c>
      <c r="D10" s="33" t="s">
        <v>164</v>
      </c>
      <c r="E10" s="33" t="s">
        <v>165</v>
      </c>
      <c r="F10" s="33" t="s">
        <v>166</v>
      </c>
      <c r="G10" s="33" t="s">
        <v>167</v>
      </c>
      <c r="H10" s="33" t="s">
        <v>163</v>
      </c>
      <c r="I10" s="33" t="s">
        <v>164</v>
      </c>
      <c r="J10" s="33" t="s">
        <v>165</v>
      </c>
      <c r="K10" s="33" t="s">
        <v>166</v>
      </c>
      <c r="L10" s="33" t="s">
        <v>167</v>
      </c>
      <c r="M10" s="33" t="s">
        <v>163</v>
      </c>
      <c r="N10" s="33" t="s">
        <v>164</v>
      </c>
      <c r="O10" s="33" t="s">
        <v>165</v>
      </c>
      <c r="P10" s="33" t="s">
        <v>166</v>
      </c>
      <c r="Q10" s="33" t="s">
        <v>167</v>
      </c>
    </row>
    <row r="11" spans="2:17" ht="20.100000000000001" customHeight="1" thickBot="1" x14ac:dyDescent="0.25">
      <c r="B11" s="3" t="s">
        <v>22</v>
      </c>
      <c r="C11" s="18">
        <v>1682</v>
      </c>
      <c r="D11" s="18">
        <v>1215</v>
      </c>
      <c r="E11" s="18">
        <v>370</v>
      </c>
      <c r="F11" s="18">
        <v>83</v>
      </c>
      <c r="G11" s="18">
        <v>14</v>
      </c>
      <c r="H11" s="18">
        <v>36</v>
      </c>
      <c r="I11" s="18">
        <v>33</v>
      </c>
      <c r="J11" s="18">
        <v>3</v>
      </c>
      <c r="K11" s="18">
        <v>0</v>
      </c>
      <c r="L11" s="18">
        <v>0</v>
      </c>
      <c r="M11" s="18">
        <v>1718</v>
      </c>
      <c r="N11" s="18">
        <v>1248</v>
      </c>
      <c r="O11" s="18">
        <v>373</v>
      </c>
      <c r="P11" s="18">
        <v>83</v>
      </c>
      <c r="Q11" s="18">
        <v>14</v>
      </c>
    </row>
    <row r="12" spans="2:17" ht="20.100000000000001" customHeight="1" thickBot="1" x14ac:dyDescent="0.25">
      <c r="B12" s="4" t="s">
        <v>23</v>
      </c>
      <c r="C12" s="19">
        <v>246</v>
      </c>
      <c r="D12" s="19">
        <v>110</v>
      </c>
      <c r="E12" s="19">
        <v>124</v>
      </c>
      <c r="F12" s="19">
        <v>8</v>
      </c>
      <c r="G12" s="19">
        <v>4</v>
      </c>
      <c r="H12" s="19">
        <v>2</v>
      </c>
      <c r="I12" s="19">
        <v>2</v>
      </c>
      <c r="J12" s="19">
        <v>0</v>
      </c>
      <c r="K12" s="19">
        <v>0</v>
      </c>
      <c r="L12" s="19">
        <v>0</v>
      </c>
      <c r="M12" s="19">
        <v>248</v>
      </c>
      <c r="N12" s="19">
        <v>112</v>
      </c>
      <c r="O12" s="19">
        <v>124</v>
      </c>
      <c r="P12" s="19">
        <v>8</v>
      </c>
      <c r="Q12" s="19">
        <v>4</v>
      </c>
    </row>
    <row r="13" spans="2:17" ht="20.100000000000001" customHeight="1" thickBot="1" x14ac:dyDescent="0.25">
      <c r="B13" s="4" t="s">
        <v>24</v>
      </c>
      <c r="C13" s="19">
        <v>157</v>
      </c>
      <c r="D13" s="19">
        <v>108</v>
      </c>
      <c r="E13" s="19">
        <v>42</v>
      </c>
      <c r="F13" s="19">
        <v>6</v>
      </c>
      <c r="G13" s="19">
        <v>1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157</v>
      </c>
      <c r="N13" s="19">
        <v>108</v>
      </c>
      <c r="O13" s="19">
        <v>42</v>
      </c>
      <c r="P13" s="19">
        <v>6</v>
      </c>
      <c r="Q13" s="19">
        <v>1</v>
      </c>
    </row>
    <row r="14" spans="2:17" ht="20.100000000000001" customHeight="1" thickBot="1" x14ac:dyDescent="0.25">
      <c r="B14" s="4" t="s">
        <v>25</v>
      </c>
      <c r="C14" s="19">
        <v>338</v>
      </c>
      <c r="D14" s="19">
        <v>192</v>
      </c>
      <c r="E14" s="19">
        <v>130</v>
      </c>
      <c r="F14" s="19">
        <v>9</v>
      </c>
      <c r="G14" s="19">
        <v>7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338</v>
      </c>
      <c r="N14" s="19">
        <v>192</v>
      </c>
      <c r="O14" s="19">
        <v>130</v>
      </c>
      <c r="P14" s="19">
        <v>9</v>
      </c>
      <c r="Q14" s="19">
        <v>7</v>
      </c>
    </row>
    <row r="15" spans="2:17" ht="20.100000000000001" customHeight="1" thickBot="1" x14ac:dyDescent="0.25">
      <c r="B15" s="4" t="s">
        <v>26</v>
      </c>
      <c r="C15" s="19">
        <v>770</v>
      </c>
      <c r="D15" s="19">
        <v>518</v>
      </c>
      <c r="E15" s="19">
        <v>216</v>
      </c>
      <c r="F15" s="19">
        <v>23</v>
      </c>
      <c r="G15" s="19">
        <v>13</v>
      </c>
      <c r="H15" s="19">
        <v>13</v>
      </c>
      <c r="I15" s="19">
        <v>13</v>
      </c>
      <c r="J15" s="19">
        <v>0</v>
      </c>
      <c r="K15" s="19">
        <v>0</v>
      </c>
      <c r="L15" s="19">
        <v>0</v>
      </c>
      <c r="M15" s="19">
        <v>783</v>
      </c>
      <c r="N15" s="19">
        <v>531</v>
      </c>
      <c r="O15" s="19">
        <v>216</v>
      </c>
      <c r="P15" s="19">
        <v>23</v>
      </c>
      <c r="Q15" s="19">
        <v>13</v>
      </c>
    </row>
    <row r="16" spans="2:17" ht="20.100000000000001" customHeight="1" thickBot="1" x14ac:dyDescent="0.25">
      <c r="B16" s="4" t="s">
        <v>27</v>
      </c>
      <c r="C16" s="19">
        <v>123</v>
      </c>
      <c r="D16" s="19">
        <v>86</v>
      </c>
      <c r="E16" s="19">
        <v>36</v>
      </c>
      <c r="F16" s="19">
        <v>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123</v>
      </c>
      <c r="N16" s="19">
        <v>86</v>
      </c>
      <c r="O16" s="19">
        <v>36</v>
      </c>
      <c r="P16" s="19">
        <v>1</v>
      </c>
      <c r="Q16" s="19">
        <v>0</v>
      </c>
    </row>
    <row r="17" spans="2:17" ht="20.100000000000001" customHeight="1" thickBot="1" x14ac:dyDescent="0.25">
      <c r="B17" s="4" t="s">
        <v>28</v>
      </c>
      <c r="C17" s="19">
        <v>284</v>
      </c>
      <c r="D17" s="19">
        <v>174</v>
      </c>
      <c r="E17" s="19">
        <v>100</v>
      </c>
      <c r="F17" s="19">
        <v>9</v>
      </c>
      <c r="G17" s="19">
        <v>1</v>
      </c>
      <c r="H17" s="19">
        <v>1</v>
      </c>
      <c r="I17" s="19">
        <v>1</v>
      </c>
      <c r="J17" s="19">
        <v>0</v>
      </c>
      <c r="K17" s="19">
        <v>0</v>
      </c>
      <c r="L17" s="19">
        <v>0</v>
      </c>
      <c r="M17" s="19">
        <v>285</v>
      </c>
      <c r="N17" s="19">
        <v>175</v>
      </c>
      <c r="O17" s="19">
        <v>100</v>
      </c>
      <c r="P17" s="19">
        <v>9</v>
      </c>
      <c r="Q17" s="19">
        <v>1</v>
      </c>
    </row>
    <row r="18" spans="2:17" ht="20.100000000000001" customHeight="1" thickBot="1" x14ac:dyDescent="0.25">
      <c r="B18" s="4" t="s">
        <v>29</v>
      </c>
      <c r="C18" s="19">
        <v>294</v>
      </c>
      <c r="D18" s="19">
        <v>180</v>
      </c>
      <c r="E18" s="19">
        <v>87</v>
      </c>
      <c r="F18" s="19">
        <v>16</v>
      </c>
      <c r="G18" s="19">
        <v>11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294</v>
      </c>
      <c r="N18" s="19">
        <v>180</v>
      </c>
      <c r="O18" s="19">
        <v>87</v>
      </c>
      <c r="P18" s="19">
        <v>16</v>
      </c>
      <c r="Q18" s="19">
        <v>11</v>
      </c>
    </row>
    <row r="19" spans="2:17" ht="20.100000000000001" customHeight="1" thickBot="1" x14ac:dyDescent="0.25">
      <c r="B19" s="4" t="s">
        <v>30</v>
      </c>
      <c r="C19" s="19">
        <v>721</v>
      </c>
      <c r="D19" s="19">
        <v>372</v>
      </c>
      <c r="E19" s="19">
        <v>301</v>
      </c>
      <c r="F19" s="19">
        <v>34</v>
      </c>
      <c r="G19" s="19">
        <v>14</v>
      </c>
      <c r="H19" s="19">
        <v>3</v>
      </c>
      <c r="I19" s="19">
        <v>2</v>
      </c>
      <c r="J19" s="19">
        <v>1</v>
      </c>
      <c r="K19" s="19">
        <v>0</v>
      </c>
      <c r="L19" s="19">
        <v>0</v>
      </c>
      <c r="M19" s="19">
        <v>724</v>
      </c>
      <c r="N19" s="19">
        <v>374</v>
      </c>
      <c r="O19" s="19">
        <v>302</v>
      </c>
      <c r="P19" s="19">
        <v>34</v>
      </c>
      <c r="Q19" s="19">
        <v>14</v>
      </c>
    </row>
    <row r="20" spans="2:17" ht="20.100000000000001" customHeight="1" thickBot="1" x14ac:dyDescent="0.25">
      <c r="B20" s="4" t="s">
        <v>31</v>
      </c>
      <c r="C20" s="19">
        <v>1326</v>
      </c>
      <c r="D20" s="19">
        <v>747</v>
      </c>
      <c r="E20" s="19">
        <v>503</v>
      </c>
      <c r="F20" s="19">
        <v>46</v>
      </c>
      <c r="G20" s="19">
        <v>30</v>
      </c>
      <c r="H20" s="19">
        <v>3</v>
      </c>
      <c r="I20" s="19">
        <v>1</v>
      </c>
      <c r="J20" s="19">
        <v>2</v>
      </c>
      <c r="K20" s="19">
        <v>0</v>
      </c>
      <c r="L20" s="19">
        <v>0</v>
      </c>
      <c r="M20" s="19">
        <v>1329</v>
      </c>
      <c r="N20" s="19">
        <v>748</v>
      </c>
      <c r="O20" s="19">
        <v>505</v>
      </c>
      <c r="P20" s="19">
        <v>46</v>
      </c>
      <c r="Q20" s="19">
        <v>30</v>
      </c>
    </row>
    <row r="21" spans="2:17" ht="20.100000000000001" customHeight="1" thickBot="1" x14ac:dyDescent="0.25">
      <c r="B21" s="4" t="s">
        <v>32</v>
      </c>
      <c r="C21" s="19">
        <v>168</v>
      </c>
      <c r="D21" s="19">
        <v>155</v>
      </c>
      <c r="E21" s="19">
        <v>8</v>
      </c>
      <c r="F21" s="19">
        <v>5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168</v>
      </c>
      <c r="N21" s="19">
        <v>155</v>
      </c>
      <c r="O21" s="19">
        <v>8</v>
      </c>
      <c r="P21" s="19">
        <v>5</v>
      </c>
      <c r="Q21" s="19">
        <v>0</v>
      </c>
    </row>
    <row r="22" spans="2:17" ht="20.100000000000001" customHeight="1" thickBot="1" x14ac:dyDescent="0.25">
      <c r="B22" s="4" t="s">
        <v>33</v>
      </c>
      <c r="C22" s="19">
        <v>314</v>
      </c>
      <c r="D22" s="19">
        <v>218</v>
      </c>
      <c r="E22" s="19">
        <v>75</v>
      </c>
      <c r="F22" s="19">
        <v>18</v>
      </c>
      <c r="G22" s="19">
        <v>3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314</v>
      </c>
      <c r="N22" s="19">
        <v>218</v>
      </c>
      <c r="O22" s="19">
        <v>75</v>
      </c>
      <c r="P22" s="19">
        <v>18</v>
      </c>
      <c r="Q22" s="19">
        <v>3</v>
      </c>
    </row>
    <row r="23" spans="2:17" ht="20.100000000000001" customHeight="1" thickBot="1" x14ac:dyDescent="0.25">
      <c r="B23" s="4" t="s">
        <v>34</v>
      </c>
      <c r="C23" s="19">
        <v>285</v>
      </c>
      <c r="D23" s="19">
        <v>146</v>
      </c>
      <c r="E23" s="19">
        <v>99</v>
      </c>
      <c r="F23" s="19">
        <v>28</v>
      </c>
      <c r="G23" s="19">
        <v>12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285</v>
      </c>
      <c r="N23" s="19">
        <v>146</v>
      </c>
      <c r="O23" s="19">
        <v>99</v>
      </c>
      <c r="P23" s="19">
        <v>28</v>
      </c>
      <c r="Q23" s="19">
        <v>12</v>
      </c>
    </row>
    <row r="24" spans="2:17" ht="20.100000000000001" customHeight="1" thickBot="1" x14ac:dyDescent="0.25">
      <c r="B24" s="4" t="s">
        <v>35</v>
      </c>
      <c r="C24" s="19">
        <v>512</v>
      </c>
      <c r="D24" s="19">
        <v>344</v>
      </c>
      <c r="E24" s="19">
        <v>153</v>
      </c>
      <c r="F24" s="19">
        <v>10</v>
      </c>
      <c r="G24" s="19">
        <v>5</v>
      </c>
      <c r="H24" s="19">
        <v>5</v>
      </c>
      <c r="I24" s="19">
        <v>4</v>
      </c>
      <c r="J24" s="19">
        <v>1</v>
      </c>
      <c r="K24" s="19">
        <v>0</v>
      </c>
      <c r="L24" s="19">
        <v>0</v>
      </c>
      <c r="M24" s="19">
        <v>517</v>
      </c>
      <c r="N24" s="19">
        <v>348</v>
      </c>
      <c r="O24" s="19">
        <v>154</v>
      </c>
      <c r="P24" s="19">
        <v>10</v>
      </c>
      <c r="Q24" s="19">
        <v>5</v>
      </c>
    </row>
    <row r="25" spans="2:17" ht="20.100000000000001" customHeight="1" thickBot="1" x14ac:dyDescent="0.25">
      <c r="B25" s="4" t="s">
        <v>36</v>
      </c>
      <c r="C25" s="19">
        <v>130</v>
      </c>
      <c r="D25" s="19">
        <v>48</v>
      </c>
      <c r="E25" s="19">
        <v>78</v>
      </c>
      <c r="F25" s="19">
        <v>1</v>
      </c>
      <c r="G25" s="19">
        <v>3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130</v>
      </c>
      <c r="N25" s="19">
        <v>48</v>
      </c>
      <c r="O25" s="19">
        <v>78</v>
      </c>
      <c r="P25" s="19">
        <v>1</v>
      </c>
      <c r="Q25" s="19">
        <v>3</v>
      </c>
    </row>
    <row r="26" spans="2:17" ht="20.100000000000001" customHeight="1" thickBot="1" x14ac:dyDescent="0.25">
      <c r="B26" s="5" t="s">
        <v>37</v>
      </c>
      <c r="C26" s="19">
        <v>319</v>
      </c>
      <c r="D26" s="19">
        <v>141</v>
      </c>
      <c r="E26" s="19">
        <v>170</v>
      </c>
      <c r="F26" s="19">
        <v>2</v>
      </c>
      <c r="G26" s="19">
        <v>6</v>
      </c>
      <c r="H26" s="19">
        <v>7</v>
      </c>
      <c r="I26" s="19">
        <v>3</v>
      </c>
      <c r="J26" s="19">
        <v>4</v>
      </c>
      <c r="K26" s="19">
        <v>0</v>
      </c>
      <c r="L26" s="19">
        <v>0</v>
      </c>
      <c r="M26" s="19">
        <v>326</v>
      </c>
      <c r="N26" s="19">
        <v>144</v>
      </c>
      <c r="O26" s="19">
        <v>174</v>
      </c>
      <c r="P26" s="19">
        <v>2</v>
      </c>
      <c r="Q26" s="19">
        <v>6</v>
      </c>
    </row>
    <row r="27" spans="2:17" ht="20.100000000000001" customHeight="1" thickBot="1" x14ac:dyDescent="0.25">
      <c r="B27" s="6" t="s">
        <v>38</v>
      </c>
      <c r="C27" s="20">
        <v>61</v>
      </c>
      <c r="D27" s="20">
        <v>18</v>
      </c>
      <c r="E27" s="20">
        <v>43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61</v>
      </c>
      <c r="N27" s="20">
        <v>18</v>
      </c>
      <c r="O27" s="20">
        <v>43</v>
      </c>
      <c r="P27" s="20">
        <v>0</v>
      </c>
      <c r="Q27" s="20">
        <v>0</v>
      </c>
    </row>
    <row r="28" spans="2:17" ht="20.100000000000001" customHeight="1" thickBot="1" x14ac:dyDescent="0.25">
      <c r="B28" s="7" t="s">
        <v>39</v>
      </c>
      <c r="C28" s="9">
        <f>SUM(C11:C27)</f>
        <v>7730</v>
      </c>
      <c r="D28" s="9">
        <f t="shared" ref="D28:Q28" si="0">SUM(D11:D27)</f>
        <v>4772</v>
      </c>
      <c r="E28" s="9">
        <f t="shared" si="0"/>
        <v>2535</v>
      </c>
      <c r="F28" s="9">
        <f t="shared" si="0"/>
        <v>299</v>
      </c>
      <c r="G28" s="9">
        <f t="shared" si="0"/>
        <v>124</v>
      </c>
      <c r="H28" s="9">
        <f t="shared" si="0"/>
        <v>70</v>
      </c>
      <c r="I28" s="9">
        <f t="shared" si="0"/>
        <v>59</v>
      </c>
      <c r="J28" s="9">
        <f t="shared" si="0"/>
        <v>11</v>
      </c>
      <c r="K28" s="9">
        <f t="shared" si="0"/>
        <v>0</v>
      </c>
      <c r="L28" s="9">
        <f t="shared" si="0"/>
        <v>0</v>
      </c>
      <c r="M28" s="9">
        <f t="shared" si="0"/>
        <v>7800</v>
      </c>
      <c r="N28" s="9">
        <f t="shared" si="0"/>
        <v>4831</v>
      </c>
      <c r="O28" s="9">
        <f t="shared" si="0"/>
        <v>2546</v>
      </c>
      <c r="P28" s="9">
        <f t="shared" si="0"/>
        <v>299</v>
      </c>
      <c r="Q28" s="9">
        <f t="shared" si="0"/>
        <v>124</v>
      </c>
    </row>
    <row r="29" spans="2:17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E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5.75" customWidth="1"/>
    <col min="19" max="19" width="12.625" customWidth="1"/>
  </cols>
  <sheetData>
    <row r="9" spans="2:5" ht="78" customHeight="1" x14ac:dyDescent="0.2">
      <c r="B9" s="36"/>
      <c r="C9" s="24" t="s">
        <v>168</v>
      </c>
      <c r="D9" s="24" t="s">
        <v>169</v>
      </c>
      <c r="E9" s="37" t="s">
        <v>170</v>
      </c>
    </row>
    <row r="10" spans="2:5" ht="20.100000000000001" customHeight="1" thickBot="1" x14ac:dyDescent="0.25">
      <c r="B10" s="3" t="s">
        <v>22</v>
      </c>
      <c r="C10" s="29">
        <f>('Personas Enjuiciadas'!D11+'Personas Enjuiciadas'!E11+'Personas Enjuiciadas'!I11+'Personas Enjuiciadas'!J11)/'Personas Enjuiciadas'!M11</f>
        <v>0.94353899883585568</v>
      </c>
      <c r="D10" s="29">
        <f>('Personas Enjuiciadas'!D11+'Personas Enjuiciadas'!I11)/('Personas Enjuiciadas'!N11+'Personas Enjuiciadas'!P11)</f>
        <v>0.93764087152516906</v>
      </c>
      <c r="E10" s="29">
        <f>('Personas Enjuiciadas'!E11+'Personas Enjuiciadas'!J11)/('Personas Enjuiciadas'!O11+'Personas Enjuiciadas'!Q11)</f>
        <v>0.96382428940568476</v>
      </c>
    </row>
    <row r="11" spans="2:5" ht="20.100000000000001" customHeight="1" thickBot="1" x14ac:dyDescent="0.25">
      <c r="B11" s="4" t="s">
        <v>23</v>
      </c>
      <c r="C11" s="27">
        <f>('Personas Enjuiciadas'!D12+'Personas Enjuiciadas'!E12+'Personas Enjuiciadas'!I12+'Personas Enjuiciadas'!J12)/'Personas Enjuiciadas'!M12</f>
        <v>0.95161290322580649</v>
      </c>
      <c r="D11" s="27">
        <f>('Personas Enjuiciadas'!D12+'Personas Enjuiciadas'!I12)/('Personas Enjuiciadas'!N12+'Personas Enjuiciadas'!P12)</f>
        <v>0.93333333333333335</v>
      </c>
      <c r="E11" s="27">
        <f>('Personas Enjuiciadas'!E12+'Personas Enjuiciadas'!J12)/('Personas Enjuiciadas'!O12+'Personas Enjuiciadas'!Q12)</f>
        <v>0.96875</v>
      </c>
    </row>
    <row r="12" spans="2:5" ht="20.100000000000001" customHeight="1" thickBot="1" x14ac:dyDescent="0.25">
      <c r="B12" s="4" t="s">
        <v>24</v>
      </c>
      <c r="C12" s="27">
        <f>('Personas Enjuiciadas'!D13+'Personas Enjuiciadas'!E13+'Personas Enjuiciadas'!I13+'Personas Enjuiciadas'!J13)/'Personas Enjuiciadas'!M13</f>
        <v>0.95541401273885351</v>
      </c>
      <c r="D12" s="27">
        <f>('Personas Enjuiciadas'!D13+'Personas Enjuiciadas'!I13)/('Personas Enjuiciadas'!N13+'Personas Enjuiciadas'!P13)</f>
        <v>0.94736842105263153</v>
      </c>
      <c r="E12" s="27">
        <f>('Personas Enjuiciadas'!E13+'Personas Enjuiciadas'!J13)/('Personas Enjuiciadas'!O13+'Personas Enjuiciadas'!Q13)</f>
        <v>0.97674418604651159</v>
      </c>
    </row>
    <row r="13" spans="2:5" ht="20.100000000000001" customHeight="1" thickBot="1" x14ac:dyDescent="0.25">
      <c r="B13" s="4" t="s">
        <v>25</v>
      </c>
      <c r="C13" s="27">
        <f>('Personas Enjuiciadas'!D14+'Personas Enjuiciadas'!E14+'Personas Enjuiciadas'!I14+'Personas Enjuiciadas'!J14)/'Personas Enjuiciadas'!M14</f>
        <v>0.9526627218934911</v>
      </c>
      <c r="D13" s="27">
        <f>('Personas Enjuiciadas'!D14+'Personas Enjuiciadas'!I14)/('Personas Enjuiciadas'!N14+'Personas Enjuiciadas'!P14)</f>
        <v>0.95522388059701491</v>
      </c>
      <c r="E13" s="27">
        <f>('Personas Enjuiciadas'!E14+'Personas Enjuiciadas'!J14)/('Personas Enjuiciadas'!O14+'Personas Enjuiciadas'!Q14)</f>
        <v>0.94890510948905105</v>
      </c>
    </row>
    <row r="14" spans="2:5" ht="20.100000000000001" customHeight="1" thickBot="1" x14ac:dyDescent="0.25">
      <c r="B14" s="4" t="s">
        <v>26</v>
      </c>
      <c r="C14" s="27">
        <f>('Personas Enjuiciadas'!D15+'Personas Enjuiciadas'!E15+'Personas Enjuiciadas'!I15+'Personas Enjuiciadas'!J15)/'Personas Enjuiciadas'!M15</f>
        <v>0.95402298850574707</v>
      </c>
      <c r="D14" s="27">
        <f>('Personas Enjuiciadas'!D15+'Personas Enjuiciadas'!I15)/('Personas Enjuiciadas'!N15+'Personas Enjuiciadas'!P15)</f>
        <v>0.95848375451263534</v>
      </c>
      <c r="E14" s="27">
        <f>('Personas Enjuiciadas'!E15+'Personas Enjuiciadas'!J15)/('Personas Enjuiciadas'!O15+'Personas Enjuiciadas'!Q15)</f>
        <v>0.94323144104803491</v>
      </c>
    </row>
    <row r="15" spans="2:5" ht="20.100000000000001" customHeight="1" thickBot="1" x14ac:dyDescent="0.25">
      <c r="B15" s="4" t="s">
        <v>27</v>
      </c>
      <c r="C15" s="27">
        <f>('Personas Enjuiciadas'!D16+'Personas Enjuiciadas'!E16+'Personas Enjuiciadas'!I16+'Personas Enjuiciadas'!J16)/'Personas Enjuiciadas'!M16</f>
        <v>0.99186991869918695</v>
      </c>
      <c r="D15" s="27">
        <f>('Personas Enjuiciadas'!D16+'Personas Enjuiciadas'!I16)/('Personas Enjuiciadas'!N16+'Personas Enjuiciadas'!P16)</f>
        <v>0.9885057471264368</v>
      </c>
      <c r="E15" s="27">
        <f>('Personas Enjuiciadas'!E16+'Personas Enjuiciadas'!J16)/('Personas Enjuiciadas'!O16+'Personas Enjuiciadas'!Q16)</f>
        <v>1</v>
      </c>
    </row>
    <row r="16" spans="2:5" ht="20.100000000000001" customHeight="1" thickBot="1" x14ac:dyDescent="0.25">
      <c r="B16" s="4" t="s">
        <v>28</v>
      </c>
      <c r="C16" s="27">
        <f>('Personas Enjuiciadas'!D17+'Personas Enjuiciadas'!E17+'Personas Enjuiciadas'!I17+'Personas Enjuiciadas'!J17)/'Personas Enjuiciadas'!M17</f>
        <v>0.96491228070175439</v>
      </c>
      <c r="D16" s="27">
        <f>('Personas Enjuiciadas'!D17+'Personas Enjuiciadas'!I17)/('Personas Enjuiciadas'!N17+'Personas Enjuiciadas'!P17)</f>
        <v>0.95108695652173914</v>
      </c>
      <c r="E16" s="27">
        <f>('Personas Enjuiciadas'!E17+'Personas Enjuiciadas'!J17)/('Personas Enjuiciadas'!O17+'Personas Enjuiciadas'!Q17)</f>
        <v>0.99009900990099009</v>
      </c>
    </row>
    <row r="17" spans="2:5" ht="20.100000000000001" customHeight="1" thickBot="1" x14ac:dyDescent="0.25">
      <c r="B17" s="4" t="s">
        <v>29</v>
      </c>
      <c r="C17" s="27">
        <f>('Personas Enjuiciadas'!D18+'Personas Enjuiciadas'!E18+'Personas Enjuiciadas'!I18+'Personas Enjuiciadas'!J18)/'Personas Enjuiciadas'!M18</f>
        <v>0.90816326530612246</v>
      </c>
      <c r="D17" s="27">
        <f>('Personas Enjuiciadas'!D18+'Personas Enjuiciadas'!I18)/('Personas Enjuiciadas'!N18+'Personas Enjuiciadas'!P18)</f>
        <v>0.91836734693877553</v>
      </c>
      <c r="E17" s="27">
        <f>('Personas Enjuiciadas'!E18+'Personas Enjuiciadas'!J18)/('Personas Enjuiciadas'!O18+'Personas Enjuiciadas'!Q18)</f>
        <v>0.88775510204081631</v>
      </c>
    </row>
    <row r="18" spans="2:5" ht="20.100000000000001" customHeight="1" thickBot="1" x14ac:dyDescent="0.25">
      <c r="B18" s="4" t="s">
        <v>30</v>
      </c>
      <c r="C18" s="27">
        <f>('Personas Enjuiciadas'!D19+'Personas Enjuiciadas'!E19+'Personas Enjuiciadas'!I19+'Personas Enjuiciadas'!J19)/'Personas Enjuiciadas'!M19</f>
        <v>0.93370165745856348</v>
      </c>
      <c r="D18" s="27">
        <f>('Personas Enjuiciadas'!D19+'Personas Enjuiciadas'!I19)/('Personas Enjuiciadas'!N19+'Personas Enjuiciadas'!P19)</f>
        <v>0.91666666666666663</v>
      </c>
      <c r="E18" s="27">
        <f>('Personas Enjuiciadas'!E19+'Personas Enjuiciadas'!J19)/('Personas Enjuiciadas'!O19+'Personas Enjuiciadas'!Q19)</f>
        <v>0.95569620253164556</v>
      </c>
    </row>
    <row r="19" spans="2:5" ht="20.100000000000001" customHeight="1" thickBot="1" x14ac:dyDescent="0.25">
      <c r="B19" s="4" t="s">
        <v>31</v>
      </c>
      <c r="C19" s="27">
        <f>('Personas Enjuiciadas'!D20+'Personas Enjuiciadas'!E20+'Personas Enjuiciadas'!I20+'Personas Enjuiciadas'!J20)/'Personas Enjuiciadas'!M20</f>
        <v>0.94281414597441682</v>
      </c>
      <c r="D19" s="27">
        <f>('Personas Enjuiciadas'!D20+'Personas Enjuiciadas'!I20)/('Personas Enjuiciadas'!N20+'Personas Enjuiciadas'!P20)</f>
        <v>0.94206549118387906</v>
      </c>
      <c r="E19" s="27">
        <f>('Personas Enjuiciadas'!E20+'Personas Enjuiciadas'!J20)/('Personas Enjuiciadas'!O20+'Personas Enjuiciadas'!Q20)</f>
        <v>0.94392523364485981</v>
      </c>
    </row>
    <row r="20" spans="2:5" ht="20.100000000000001" customHeight="1" thickBot="1" x14ac:dyDescent="0.25">
      <c r="B20" s="4" t="s">
        <v>32</v>
      </c>
      <c r="C20" s="27">
        <f>('Personas Enjuiciadas'!D21+'Personas Enjuiciadas'!E21+'Personas Enjuiciadas'!I21+'Personas Enjuiciadas'!J21)/'Personas Enjuiciadas'!M21</f>
        <v>0.97023809523809523</v>
      </c>
      <c r="D20" s="27">
        <f>('Personas Enjuiciadas'!D21+'Personas Enjuiciadas'!I21)/('Personas Enjuiciadas'!N21+'Personas Enjuiciadas'!P21)</f>
        <v>0.96875</v>
      </c>
      <c r="E20" s="27">
        <f>('Personas Enjuiciadas'!E21+'Personas Enjuiciadas'!J21)/('Personas Enjuiciadas'!O21+'Personas Enjuiciadas'!Q21)</f>
        <v>1</v>
      </c>
    </row>
    <row r="21" spans="2:5" ht="20.100000000000001" customHeight="1" thickBot="1" x14ac:dyDescent="0.25">
      <c r="B21" s="4" t="s">
        <v>33</v>
      </c>
      <c r="C21" s="27">
        <f>('Personas Enjuiciadas'!D22+'Personas Enjuiciadas'!E22+'Personas Enjuiciadas'!I22+'Personas Enjuiciadas'!J22)/'Personas Enjuiciadas'!M22</f>
        <v>0.93312101910828027</v>
      </c>
      <c r="D21" s="27">
        <f>('Personas Enjuiciadas'!D22+'Personas Enjuiciadas'!I22)/('Personas Enjuiciadas'!N22+'Personas Enjuiciadas'!P22)</f>
        <v>0.92372881355932202</v>
      </c>
      <c r="E21" s="27">
        <f>('Personas Enjuiciadas'!E22+'Personas Enjuiciadas'!J22)/('Personas Enjuiciadas'!O22+'Personas Enjuiciadas'!Q22)</f>
        <v>0.96153846153846156</v>
      </c>
    </row>
    <row r="22" spans="2:5" ht="20.100000000000001" customHeight="1" thickBot="1" x14ac:dyDescent="0.25">
      <c r="B22" s="4" t="s">
        <v>34</v>
      </c>
      <c r="C22" s="27">
        <f>('Personas Enjuiciadas'!D23+'Personas Enjuiciadas'!E23+'Personas Enjuiciadas'!I23+'Personas Enjuiciadas'!J23)/'Personas Enjuiciadas'!M23</f>
        <v>0.85964912280701755</v>
      </c>
      <c r="D22" s="27">
        <f>('Personas Enjuiciadas'!D23+'Personas Enjuiciadas'!I23)/('Personas Enjuiciadas'!N23+'Personas Enjuiciadas'!P23)</f>
        <v>0.83908045977011492</v>
      </c>
      <c r="E22" s="27">
        <f>('Personas Enjuiciadas'!E23+'Personas Enjuiciadas'!J23)/('Personas Enjuiciadas'!O23+'Personas Enjuiciadas'!Q23)</f>
        <v>0.89189189189189189</v>
      </c>
    </row>
    <row r="23" spans="2:5" ht="20.100000000000001" customHeight="1" thickBot="1" x14ac:dyDescent="0.25">
      <c r="B23" s="4" t="s">
        <v>35</v>
      </c>
      <c r="C23" s="27">
        <f>('Personas Enjuiciadas'!D24+'Personas Enjuiciadas'!E24+'Personas Enjuiciadas'!I24+'Personas Enjuiciadas'!J24)/'Personas Enjuiciadas'!M24</f>
        <v>0.97098646034816249</v>
      </c>
      <c r="D23" s="27">
        <f>('Personas Enjuiciadas'!D24+'Personas Enjuiciadas'!I24)/('Personas Enjuiciadas'!N24+'Personas Enjuiciadas'!P24)</f>
        <v>0.97206703910614523</v>
      </c>
      <c r="E23" s="27">
        <f>('Personas Enjuiciadas'!E24+'Personas Enjuiciadas'!J24)/('Personas Enjuiciadas'!O24+'Personas Enjuiciadas'!Q24)</f>
        <v>0.96855345911949686</v>
      </c>
    </row>
    <row r="24" spans="2:5" ht="20.100000000000001" customHeight="1" thickBot="1" x14ac:dyDescent="0.25">
      <c r="B24" s="4" t="s">
        <v>36</v>
      </c>
      <c r="C24" s="27">
        <f>('Personas Enjuiciadas'!D25+'Personas Enjuiciadas'!E25+'Personas Enjuiciadas'!I25+'Personas Enjuiciadas'!J25)/'Personas Enjuiciadas'!M25</f>
        <v>0.96923076923076923</v>
      </c>
      <c r="D24" s="27">
        <f>('Personas Enjuiciadas'!D25+'Personas Enjuiciadas'!I25)/('Personas Enjuiciadas'!N25+'Personas Enjuiciadas'!P25)</f>
        <v>0.97959183673469385</v>
      </c>
      <c r="E24" s="27">
        <f>('Personas Enjuiciadas'!E25+'Personas Enjuiciadas'!J25)/('Personas Enjuiciadas'!O25+'Personas Enjuiciadas'!Q25)</f>
        <v>0.96296296296296291</v>
      </c>
    </row>
    <row r="25" spans="2:5" ht="20.100000000000001" customHeight="1" thickBot="1" x14ac:dyDescent="0.25">
      <c r="B25" s="5" t="s">
        <v>37</v>
      </c>
      <c r="C25" s="27">
        <f>('Personas Enjuiciadas'!D26+'Personas Enjuiciadas'!E26+'Personas Enjuiciadas'!I26+'Personas Enjuiciadas'!J26)/'Personas Enjuiciadas'!M26</f>
        <v>0.97546012269938653</v>
      </c>
      <c r="D25" s="27">
        <f>('Personas Enjuiciadas'!D26+'Personas Enjuiciadas'!I26)/('Personas Enjuiciadas'!N26+'Personas Enjuiciadas'!P26)</f>
        <v>0.98630136986301364</v>
      </c>
      <c r="E25" s="27">
        <f>('Personas Enjuiciadas'!E26+'Personas Enjuiciadas'!J26)/('Personas Enjuiciadas'!O26+'Personas Enjuiciadas'!Q26)</f>
        <v>0.96666666666666667</v>
      </c>
    </row>
    <row r="26" spans="2:5" ht="20.100000000000001" customHeight="1" thickBot="1" x14ac:dyDescent="0.25">
      <c r="B26" s="6" t="s">
        <v>38</v>
      </c>
      <c r="C26" s="28">
        <f>('Personas Enjuiciadas'!D27+'Personas Enjuiciadas'!E27+'Personas Enjuiciadas'!I27+'Personas Enjuiciadas'!J27)/'Personas Enjuiciadas'!M27</f>
        <v>1</v>
      </c>
      <c r="D26" s="28">
        <f>('Personas Enjuiciadas'!D27+'Personas Enjuiciadas'!I27)/('Personas Enjuiciadas'!N27+'Personas Enjuiciadas'!P27)</f>
        <v>1</v>
      </c>
      <c r="E26" s="28">
        <f>('Personas Enjuiciadas'!E27+'Personas Enjuiciadas'!J27)/('Personas Enjuiciadas'!O27+'Personas Enjuiciadas'!Q27)</f>
        <v>1</v>
      </c>
    </row>
    <row r="27" spans="2:5" ht="20.100000000000001" customHeight="1" thickBot="1" x14ac:dyDescent="0.25">
      <c r="B27" s="7" t="s">
        <v>39</v>
      </c>
      <c r="C27" s="26">
        <f>('Personas Enjuiciadas'!D28+'Personas Enjuiciadas'!E28+'Personas Enjuiciadas'!I28+'Personas Enjuiciadas'!J28)/'Personas Enjuiciadas'!M28</f>
        <v>0.94576923076923081</v>
      </c>
      <c r="D27" s="26">
        <f>('Personas Enjuiciadas'!D28+'Personas Enjuiciadas'!I28)/('Personas Enjuiciadas'!N28+'Personas Enjuiciadas'!P28)</f>
        <v>0.94171539961013651</v>
      </c>
      <c r="E27" s="26">
        <f>('Personas Enjuiciadas'!E28+'Personas Enjuiciadas'!J28)/('Personas Enjuiciadas'!O28+'Personas Enjuiciadas'!Q28)</f>
        <v>0.9535580524344569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8:L4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" customWidth="1"/>
    <col min="5" max="5" width="9.625" bestFit="1" customWidth="1"/>
    <col min="6" max="6" width="11.5" bestFit="1" customWidth="1"/>
    <col min="7" max="8" width="16" customWidth="1"/>
    <col min="9" max="9" width="18.875" bestFit="1" customWidth="1"/>
    <col min="10" max="10" width="27.75" customWidth="1"/>
    <col min="11" max="11" width="19.375" bestFit="1" customWidth="1"/>
    <col min="12" max="12" width="21.875" customWidth="1"/>
    <col min="13" max="16" width="16" customWidth="1"/>
    <col min="17" max="18" width="19.25" customWidth="1"/>
    <col min="19" max="19" width="28.375" bestFit="1" customWidth="1"/>
    <col min="20" max="20" width="19.25" customWidth="1"/>
    <col min="23" max="23" width="12.125" customWidth="1"/>
  </cols>
  <sheetData>
    <row r="8" spans="2:12" ht="41.25" customHeight="1" x14ac:dyDescent="0.2">
      <c r="B8" s="10"/>
      <c r="C8" s="81" t="s">
        <v>250</v>
      </c>
      <c r="D8" s="82"/>
      <c r="E8" s="82"/>
      <c r="F8" s="82"/>
      <c r="G8" s="56"/>
      <c r="H8" s="81" t="s">
        <v>262</v>
      </c>
      <c r="I8" s="82"/>
      <c r="J8" s="82"/>
      <c r="K8" s="82"/>
      <c r="L8" s="84"/>
    </row>
    <row r="9" spans="2:12" ht="59.25" customHeight="1" thickBot="1" x14ac:dyDescent="0.25">
      <c r="B9" s="36"/>
      <c r="C9" s="33" t="s">
        <v>171</v>
      </c>
      <c r="D9" s="33" t="s">
        <v>172</v>
      </c>
      <c r="E9" s="33" t="s">
        <v>259</v>
      </c>
      <c r="F9" s="33" t="s">
        <v>174</v>
      </c>
      <c r="G9" s="57" t="s">
        <v>256</v>
      </c>
      <c r="H9" s="21" t="s">
        <v>251</v>
      </c>
      <c r="I9" s="21" t="s">
        <v>254</v>
      </c>
      <c r="J9" s="21" t="s">
        <v>253</v>
      </c>
      <c r="K9" s="21" t="s">
        <v>252</v>
      </c>
      <c r="L9" s="33" t="s">
        <v>257</v>
      </c>
    </row>
    <row r="10" spans="2:12" ht="20.100000000000001" customHeight="1" thickBot="1" x14ac:dyDescent="0.25">
      <c r="B10" s="3" t="s">
        <v>22</v>
      </c>
      <c r="C10" s="18">
        <v>347</v>
      </c>
      <c r="D10" s="18">
        <v>226</v>
      </c>
      <c r="E10" s="18">
        <v>508</v>
      </c>
      <c r="F10" s="18">
        <v>1027</v>
      </c>
      <c r="G10" s="18">
        <f>SUM(C10:F10)</f>
        <v>2108</v>
      </c>
      <c r="H10" s="18">
        <v>15</v>
      </c>
      <c r="I10" s="18">
        <v>4</v>
      </c>
      <c r="J10" s="18">
        <v>0</v>
      </c>
      <c r="K10" s="18">
        <v>0</v>
      </c>
      <c r="L10" s="18">
        <v>2127</v>
      </c>
    </row>
    <row r="11" spans="2:12" ht="20.100000000000001" customHeight="1" thickBot="1" x14ac:dyDescent="0.25">
      <c r="B11" s="4" t="s">
        <v>23</v>
      </c>
      <c r="C11" s="19">
        <v>45</v>
      </c>
      <c r="D11" s="19">
        <v>20</v>
      </c>
      <c r="E11" s="19">
        <v>109</v>
      </c>
      <c r="F11" s="19">
        <v>115</v>
      </c>
      <c r="G11" s="19">
        <f t="shared" ref="G11:G27" si="0">SUM(C11:F11)</f>
        <v>289</v>
      </c>
      <c r="H11" s="19">
        <v>0</v>
      </c>
      <c r="I11" s="19">
        <v>0</v>
      </c>
      <c r="J11" s="19">
        <v>10</v>
      </c>
      <c r="K11" s="19">
        <v>0</v>
      </c>
      <c r="L11" s="19">
        <v>299</v>
      </c>
    </row>
    <row r="12" spans="2:12" ht="20.100000000000001" customHeight="1" thickBot="1" x14ac:dyDescent="0.25">
      <c r="B12" s="4" t="s">
        <v>24</v>
      </c>
      <c r="C12" s="19">
        <v>37</v>
      </c>
      <c r="D12" s="19">
        <v>33</v>
      </c>
      <c r="E12" s="19">
        <v>26</v>
      </c>
      <c r="F12" s="19">
        <v>74</v>
      </c>
      <c r="G12" s="19">
        <f t="shared" si="0"/>
        <v>170</v>
      </c>
      <c r="H12" s="19">
        <v>0</v>
      </c>
      <c r="I12" s="19">
        <v>0</v>
      </c>
      <c r="J12" s="19">
        <v>0</v>
      </c>
      <c r="K12" s="19">
        <v>0</v>
      </c>
      <c r="L12" s="19">
        <v>170</v>
      </c>
    </row>
    <row r="13" spans="2:12" ht="20.100000000000001" customHeight="1" thickBot="1" x14ac:dyDescent="0.25">
      <c r="B13" s="4" t="s">
        <v>25</v>
      </c>
      <c r="C13" s="19">
        <v>94</v>
      </c>
      <c r="D13" s="19">
        <v>69</v>
      </c>
      <c r="E13" s="19">
        <v>130</v>
      </c>
      <c r="F13" s="19">
        <v>242</v>
      </c>
      <c r="G13" s="19">
        <f t="shared" si="0"/>
        <v>535</v>
      </c>
      <c r="H13" s="19">
        <v>0</v>
      </c>
      <c r="I13" s="19">
        <v>0</v>
      </c>
      <c r="J13" s="19">
        <v>0</v>
      </c>
      <c r="K13" s="19">
        <v>0</v>
      </c>
      <c r="L13" s="19">
        <v>535</v>
      </c>
    </row>
    <row r="14" spans="2:12" ht="20.100000000000001" customHeight="1" thickBot="1" x14ac:dyDescent="0.25">
      <c r="B14" s="4" t="s">
        <v>26</v>
      </c>
      <c r="C14" s="19">
        <v>68</v>
      </c>
      <c r="D14" s="19">
        <v>55</v>
      </c>
      <c r="E14" s="19">
        <v>115</v>
      </c>
      <c r="F14" s="19">
        <v>347</v>
      </c>
      <c r="G14" s="19">
        <f t="shared" si="0"/>
        <v>585</v>
      </c>
      <c r="H14" s="19">
        <v>1</v>
      </c>
      <c r="I14" s="19">
        <v>0</v>
      </c>
      <c r="J14" s="19">
        <v>0</v>
      </c>
      <c r="K14" s="19">
        <v>0</v>
      </c>
      <c r="L14" s="19">
        <v>586</v>
      </c>
    </row>
    <row r="15" spans="2:12" ht="20.100000000000001" customHeight="1" thickBot="1" x14ac:dyDescent="0.25">
      <c r="B15" s="4" t="s">
        <v>27</v>
      </c>
      <c r="C15" s="19">
        <v>14</v>
      </c>
      <c r="D15" s="19">
        <v>16</v>
      </c>
      <c r="E15" s="19">
        <v>26</v>
      </c>
      <c r="F15" s="19">
        <v>58</v>
      </c>
      <c r="G15" s="19">
        <f t="shared" si="0"/>
        <v>114</v>
      </c>
      <c r="H15" s="19">
        <v>0</v>
      </c>
      <c r="I15" s="19">
        <v>0</v>
      </c>
      <c r="J15" s="19">
        <v>0</v>
      </c>
      <c r="K15" s="19">
        <v>0</v>
      </c>
      <c r="L15" s="19">
        <v>114</v>
      </c>
    </row>
    <row r="16" spans="2:12" ht="20.100000000000001" customHeight="1" thickBot="1" x14ac:dyDescent="0.25">
      <c r="B16" s="4" t="s">
        <v>28</v>
      </c>
      <c r="C16" s="19">
        <v>86</v>
      </c>
      <c r="D16" s="19">
        <v>92</v>
      </c>
      <c r="E16" s="19">
        <v>159</v>
      </c>
      <c r="F16" s="19">
        <v>212</v>
      </c>
      <c r="G16" s="19">
        <f t="shared" si="0"/>
        <v>549</v>
      </c>
      <c r="H16" s="19">
        <v>0</v>
      </c>
      <c r="I16" s="19">
        <v>0</v>
      </c>
      <c r="J16" s="19">
        <v>6</v>
      </c>
      <c r="K16" s="19">
        <v>1</v>
      </c>
      <c r="L16" s="19">
        <v>556</v>
      </c>
    </row>
    <row r="17" spans="2:12" ht="20.100000000000001" customHeight="1" thickBot="1" x14ac:dyDescent="0.25">
      <c r="B17" s="4" t="s">
        <v>29</v>
      </c>
      <c r="C17" s="19">
        <v>114</v>
      </c>
      <c r="D17" s="19">
        <v>69</v>
      </c>
      <c r="E17" s="19">
        <v>141</v>
      </c>
      <c r="F17" s="19">
        <v>175</v>
      </c>
      <c r="G17" s="19">
        <f t="shared" si="0"/>
        <v>499</v>
      </c>
      <c r="H17" s="19">
        <v>0</v>
      </c>
      <c r="I17" s="19">
        <v>1</v>
      </c>
      <c r="J17" s="19">
        <v>1</v>
      </c>
      <c r="K17" s="19">
        <v>1</v>
      </c>
      <c r="L17" s="19">
        <v>502</v>
      </c>
    </row>
    <row r="18" spans="2:12" ht="20.100000000000001" customHeight="1" thickBot="1" x14ac:dyDescent="0.25">
      <c r="B18" s="4" t="s">
        <v>30</v>
      </c>
      <c r="C18" s="19">
        <v>252</v>
      </c>
      <c r="D18" s="19">
        <v>179</v>
      </c>
      <c r="E18" s="19">
        <v>402</v>
      </c>
      <c r="F18" s="19">
        <v>582</v>
      </c>
      <c r="G18" s="19">
        <f t="shared" si="0"/>
        <v>1415</v>
      </c>
      <c r="H18" s="19">
        <v>2</v>
      </c>
      <c r="I18" s="19">
        <v>1</v>
      </c>
      <c r="J18" s="19">
        <v>0</v>
      </c>
      <c r="K18" s="19">
        <v>0</v>
      </c>
      <c r="L18" s="19">
        <v>1418</v>
      </c>
    </row>
    <row r="19" spans="2:12" ht="20.100000000000001" customHeight="1" thickBot="1" x14ac:dyDescent="0.25">
      <c r="B19" s="4" t="s">
        <v>31</v>
      </c>
      <c r="C19" s="19">
        <v>156</v>
      </c>
      <c r="D19" s="19">
        <v>75</v>
      </c>
      <c r="E19" s="19">
        <v>375</v>
      </c>
      <c r="F19" s="19">
        <v>694</v>
      </c>
      <c r="G19" s="19">
        <f t="shared" si="0"/>
        <v>1300</v>
      </c>
      <c r="H19" s="19">
        <v>2</v>
      </c>
      <c r="I19" s="19">
        <v>2</v>
      </c>
      <c r="J19" s="19">
        <v>0</v>
      </c>
      <c r="K19" s="19">
        <v>0</v>
      </c>
      <c r="L19" s="19">
        <v>1304</v>
      </c>
    </row>
    <row r="20" spans="2:12" ht="20.100000000000001" customHeight="1" thickBot="1" x14ac:dyDescent="0.25">
      <c r="B20" s="4" t="s">
        <v>32</v>
      </c>
      <c r="C20" s="19">
        <v>55</v>
      </c>
      <c r="D20" s="19">
        <v>25</v>
      </c>
      <c r="E20" s="19">
        <v>65</v>
      </c>
      <c r="F20" s="19">
        <v>78</v>
      </c>
      <c r="G20" s="19">
        <f t="shared" si="0"/>
        <v>223</v>
      </c>
      <c r="H20" s="19">
        <v>0</v>
      </c>
      <c r="I20" s="19">
        <v>0</v>
      </c>
      <c r="J20" s="19">
        <v>0</v>
      </c>
      <c r="K20" s="19">
        <v>0</v>
      </c>
      <c r="L20" s="19">
        <v>223</v>
      </c>
    </row>
    <row r="21" spans="2:12" ht="20.100000000000001" customHeight="1" thickBot="1" x14ac:dyDescent="0.25">
      <c r="B21" s="4" t="s">
        <v>33</v>
      </c>
      <c r="C21" s="19">
        <v>90</v>
      </c>
      <c r="D21" s="19">
        <v>66</v>
      </c>
      <c r="E21" s="19">
        <v>140</v>
      </c>
      <c r="F21" s="19">
        <v>205</v>
      </c>
      <c r="G21" s="19">
        <f t="shared" si="0"/>
        <v>501</v>
      </c>
      <c r="H21" s="19">
        <v>0</v>
      </c>
      <c r="I21" s="19">
        <v>0</v>
      </c>
      <c r="J21" s="19">
        <v>0</v>
      </c>
      <c r="K21" s="19">
        <v>0</v>
      </c>
      <c r="L21" s="19">
        <v>501</v>
      </c>
    </row>
    <row r="22" spans="2:12" ht="20.100000000000001" customHeight="1" thickBot="1" x14ac:dyDescent="0.25">
      <c r="B22" s="4" t="s">
        <v>34</v>
      </c>
      <c r="C22" s="19">
        <v>216</v>
      </c>
      <c r="D22" s="19">
        <v>83</v>
      </c>
      <c r="E22" s="19">
        <v>424</v>
      </c>
      <c r="F22" s="19">
        <v>838</v>
      </c>
      <c r="G22" s="19">
        <f t="shared" si="0"/>
        <v>1561</v>
      </c>
      <c r="H22" s="19">
        <v>0</v>
      </c>
      <c r="I22" s="19">
        <v>0</v>
      </c>
      <c r="J22" s="19">
        <v>0</v>
      </c>
      <c r="K22" s="19">
        <v>0</v>
      </c>
      <c r="L22" s="19">
        <v>1561</v>
      </c>
    </row>
    <row r="23" spans="2:12" ht="20.100000000000001" customHeight="1" thickBot="1" x14ac:dyDescent="0.25">
      <c r="B23" s="4" t="s">
        <v>35</v>
      </c>
      <c r="C23" s="19">
        <v>82</v>
      </c>
      <c r="D23" s="19">
        <v>88</v>
      </c>
      <c r="E23" s="19">
        <v>119</v>
      </c>
      <c r="F23" s="19">
        <v>189</v>
      </c>
      <c r="G23" s="19">
        <f t="shared" si="0"/>
        <v>478</v>
      </c>
      <c r="H23" s="19">
        <v>0</v>
      </c>
      <c r="I23" s="19">
        <v>0</v>
      </c>
      <c r="J23" s="19">
        <v>0</v>
      </c>
      <c r="K23" s="19">
        <v>1</v>
      </c>
      <c r="L23" s="19">
        <v>479</v>
      </c>
    </row>
    <row r="24" spans="2:12" ht="20.100000000000001" customHeight="1" thickBot="1" x14ac:dyDescent="0.25">
      <c r="B24" s="4" t="s">
        <v>36</v>
      </c>
      <c r="C24" s="19">
        <v>13</v>
      </c>
      <c r="D24" s="19">
        <v>18</v>
      </c>
      <c r="E24" s="19">
        <v>32</v>
      </c>
      <c r="F24" s="19">
        <v>63</v>
      </c>
      <c r="G24" s="19">
        <f t="shared" si="0"/>
        <v>126</v>
      </c>
      <c r="H24" s="19">
        <v>0</v>
      </c>
      <c r="I24" s="19">
        <v>0</v>
      </c>
      <c r="J24" s="19">
        <v>0</v>
      </c>
      <c r="K24" s="19">
        <v>0</v>
      </c>
      <c r="L24" s="19">
        <v>126</v>
      </c>
    </row>
    <row r="25" spans="2:12" ht="20.100000000000001" customHeight="1" thickBot="1" x14ac:dyDescent="0.25">
      <c r="B25" s="5" t="s">
        <v>37</v>
      </c>
      <c r="C25" s="19">
        <v>47</v>
      </c>
      <c r="D25" s="19">
        <v>21</v>
      </c>
      <c r="E25" s="19">
        <v>89</v>
      </c>
      <c r="F25" s="19">
        <v>140</v>
      </c>
      <c r="G25" s="19">
        <f t="shared" si="0"/>
        <v>297</v>
      </c>
      <c r="H25" s="19">
        <v>0</v>
      </c>
      <c r="I25" s="19">
        <v>0</v>
      </c>
      <c r="J25" s="19">
        <v>1</v>
      </c>
      <c r="K25" s="19">
        <v>2</v>
      </c>
      <c r="L25" s="19">
        <v>300</v>
      </c>
    </row>
    <row r="26" spans="2:12" ht="20.100000000000001" customHeight="1" thickBot="1" x14ac:dyDescent="0.25">
      <c r="B26" s="6" t="s">
        <v>38</v>
      </c>
      <c r="C26" s="20">
        <v>10</v>
      </c>
      <c r="D26" s="20">
        <v>2</v>
      </c>
      <c r="E26" s="20">
        <v>34</v>
      </c>
      <c r="F26" s="20">
        <v>10</v>
      </c>
      <c r="G26" s="20">
        <f t="shared" si="0"/>
        <v>56</v>
      </c>
      <c r="H26" s="20">
        <v>0</v>
      </c>
      <c r="I26" s="20">
        <v>0</v>
      </c>
      <c r="J26" s="20">
        <v>0</v>
      </c>
      <c r="K26" s="20">
        <v>0</v>
      </c>
      <c r="L26" s="20">
        <v>56</v>
      </c>
    </row>
    <row r="27" spans="2:12" ht="20.100000000000001" customHeight="1" thickBot="1" x14ac:dyDescent="0.25">
      <c r="B27" s="7" t="s">
        <v>39</v>
      </c>
      <c r="C27" s="9">
        <f t="shared" ref="C27:L27" si="1">SUM(C10:C26)</f>
        <v>1726</v>
      </c>
      <c r="D27" s="9">
        <f t="shared" si="1"/>
        <v>1137</v>
      </c>
      <c r="E27" s="9">
        <f t="shared" si="1"/>
        <v>2894</v>
      </c>
      <c r="F27" s="9">
        <f t="shared" si="1"/>
        <v>5049</v>
      </c>
      <c r="G27" s="9">
        <f t="shared" si="0"/>
        <v>10806</v>
      </c>
      <c r="H27" s="9">
        <f t="shared" si="1"/>
        <v>20</v>
      </c>
      <c r="I27" s="9">
        <f t="shared" si="1"/>
        <v>8</v>
      </c>
      <c r="J27" s="9">
        <f t="shared" si="1"/>
        <v>18</v>
      </c>
      <c r="K27" s="9">
        <f t="shared" si="1"/>
        <v>5</v>
      </c>
      <c r="L27" s="9">
        <f t="shared" si="1"/>
        <v>10857</v>
      </c>
    </row>
    <row r="28" spans="2:12" x14ac:dyDescent="0.2">
      <c r="C28" s="54"/>
      <c r="D28" s="54"/>
      <c r="E28" s="54"/>
      <c r="F28" s="54"/>
      <c r="G28" s="54"/>
      <c r="H28" s="54"/>
      <c r="I28" s="54"/>
      <c r="J28" s="54"/>
      <c r="K28" s="54"/>
      <c r="L28" s="54"/>
    </row>
    <row r="30" spans="2:12" ht="20.100000000000001" customHeight="1" x14ac:dyDescent="0.2">
      <c r="C30" s="81" t="s">
        <v>258</v>
      </c>
      <c r="D30" s="82"/>
      <c r="E30" s="82"/>
      <c r="F30" s="82"/>
      <c r="G30" s="82"/>
      <c r="H30" s="82"/>
      <c r="I30" s="82"/>
      <c r="J30" s="82"/>
    </row>
    <row r="31" spans="2:12" ht="71.25" x14ac:dyDescent="0.2">
      <c r="C31" s="33" t="s">
        <v>171</v>
      </c>
      <c r="D31" s="33" t="s">
        <v>172</v>
      </c>
      <c r="E31" s="33" t="s">
        <v>173</v>
      </c>
      <c r="F31" s="33" t="s">
        <v>174</v>
      </c>
      <c r="G31" s="21" t="s">
        <v>251</v>
      </c>
      <c r="H31" s="21" t="s">
        <v>254</v>
      </c>
      <c r="I31" s="21" t="s">
        <v>253</v>
      </c>
      <c r="J31" s="21" t="s">
        <v>252</v>
      </c>
    </row>
    <row r="32" spans="2:12" ht="20.100000000000001" customHeight="1" thickBot="1" x14ac:dyDescent="0.25">
      <c r="B32" s="3" t="s">
        <v>22</v>
      </c>
      <c r="C32" s="29">
        <f t="shared" ref="C32:F49" si="2">C10/$L10</f>
        <v>0.16314057357780912</v>
      </c>
      <c r="D32" s="29">
        <f t="shared" si="2"/>
        <v>0.10625293841090738</v>
      </c>
      <c r="E32" s="29">
        <f t="shared" si="2"/>
        <v>0.23883403855195109</v>
      </c>
      <c r="F32" s="29">
        <f t="shared" si="2"/>
        <v>0.4828396803008933</v>
      </c>
      <c r="G32" s="29">
        <f>IF(H10=0,"-",H10/$L10)</f>
        <v>7.052186177715092E-3</v>
      </c>
      <c r="H32" s="29">
        <f t="shared" ref="H32:J32" si="3">IF(I10=0,"-",I10/$L10)</f>
        <v>1.8805829807240243E-3</v>
      </c>
      <c r="I32" s="29" t="str">
        <f t="shared" si="3"/>
        <v>-</v>
      </c>
      <c r="J32" s="29" t="str">
        <f t="shared" si="3"/>
        <v>-</v>
      </c>
    </row>
    <row r="33" spans="2:10" ht="20.100000000000001" customHeight="1" thickBot="1" x14ac:dyDescent="0.25">
      <c r="B33" s="4" t="s">
        <v>23</v>
      </c>
      <c r="C33" s="27">
        <f t="shared" si="2"/>
        <v>0.15050167224080269</v>
      </c>
      <c r="D33" s="27">
        <f t="shared" si="2"/>
        <v>6.6889632107023408E-2</v>
      </c>
      <c r="E33" s="27">
        <f t="shared" si="2"/>
        <v>0.36454849498327757</v>
      </c>
      <c r="F33" s="27">
        <f t="shared" si="2"/>
        <v>0.38461538461538464</v>
      </c>
      <c r="G33" s="27" t="str">
        <f t="shared" ref="G33:J33" si="4">IF(H11=0,"-",H11/$L11)</f>
        <v>-</v>
      </c>
      <c r="H33" s="27" t="str">
        <f t="shared" si="4"/>
        <v>-</v>
      </c>
      <c r="I33" s="27">
        <f t="shared" si="4"/>
        <v>3.3444816053511704E-2</v>
      </c>
      <c r="J33" s="27" t="str">
        <f t="shared" si="4"/>
        <v>-</v>
      </c>
    </row>
    <row r="34" spans="2:10" ht="20.100000000000001" customHeight="1" thickBot="1" x14ac:dyDescent="0.25">
      <c r="B34" s="4" t="s">
        <v>24</v>
      </c>
      <c r="C34" s="27">
        <f t="shared" si="2"/>
        <v>0.21764705882352942</v>
      </c>
      <c r="D34" s="27">
        <f t="shared" si="2"/>
        <v>0.19411764705882353</v>
      </c>
      <c r="E34" s="27">
        <f t="shared" si="2"/>
        <v>0.15294117647058825</v>
      </c>
      <c r="F34" s="27">
        <f t="shared" si="2"/>
        <v>0.43529411764705883</v>
      </c>
      <c r="G34" s="27" t="str">
        <f t="shared" ref="G34:J34" si="5">IF(H12=0,"-",H12/$L12)</f>
        <v>-</v>
      </c>
      <c r="H34" s="27" t="str">
        <f t="shared" si="5"/>
        <v>-</v>
      </c>
      <c r="I34" s="27" t="str">
        <f t="shared" si="5"/>
        <v>-</v>
      </c>
      <c r="J34" s="27" t="str">
        <f t="shared" si="5"/>
        <v>-</v>
      </c>
    </row>
    <row r="35" spans="2:10" ht="20.100000000000001" customHeight="1" thickBot="1" x14ac:dyDescent="0.25">
      <c r="B35" s="4" t="s">
        <v>25</v>
      </c>
      <c r="C35" s="27">
        <f t="shared" si="2"/>
        <v>0.17570093457943925</v>
      </c>
      <c r="D35" s="27">
        <f t="shared" si="2"/>
        <v>0.12897196261682242</v>
      </c>
      <c r="E35" s="27">
        <f t="shared" si="2"/>
        <v>0.24299065420560748</v>
      </c>
      <c r="F35" s="27">
        <f t="shared" si="2"/>
        <v>0.45233644859813082</v>
      </c>
      <c r="G35" s="27" t="str">
        <f t="shared" ref="G35:J35" si="6">IF(H13=0,"-",H13/$L13)</f>
        <v>-</v>
      </c>
      <c r="H35" s="27" t="str">
        <f t="shared" si="6"/>
        <v>-</v>
      </c>
      <c r="I35" s="27" t="str">
        <f t="shared" si="6"/>
        <v>-</v>
      </c>
      <c r="J35" s="27" t="str">
        <f t="shared" si="6"/>
        <v>-</v>
      </c>
    </row>
    <row r="36" spans="2:10" ht="20.100000000000001" customHeight="1" thickBot="1" x14ac:dyDescent="0.25">
      <c r="B36" s="4" t="s">
        <v>26</v>
      </c>
      <c r="C36" s="27">
        <f t="shared" si="2"/>
        <v>0.11604095563139932</v>
      </c>
      <c r="D36" s="27">
        <f t="shared" si="2"/>
        <v>9.3856655290102384E-2</v>
      </c>
      <c r="E36" s="27">
        <f t="shared" si="2"/>
        <v>0.19624573378839591</v>
      </c>
      <c r="F36" s="27">
        <f t="shared" si="2"/>
        <v>0.5921501706484642</v>
      </c>
      <c r="G36" s="27">
        <f t="shared" ref="G36:J36" si="7">IF(H14=0,"-",H14/$L14)</f>
        <v>1.7064846416382253E-3</v>
      </c>
      <c r="H36" s="27" t="str">
        <f t="shared" si="7"/>
        <v>-</v>
      </c>
      <c r="I36" s="27" t="str">
        <f t="shared" si="7"/>
        <v>-</v>
      </c>
      <c r="J36" s="27" t="str">
        <f t="shared" si="7"/>
        <v>-</v>
      </c>
    </row>
    <row r="37" spans="2:10" ht="20.100000000000001" customHeight="1" thickBot="1" x14ac:dyDescent="0.25">
      <c r="B37" s="4" t="s">
        <v>27</v>
      </c>
      <c r="C37" s="27">
        <f t="shared" si="2"/>
        <v>0.12280701754385964</v>
      </c>
      <c r="D37" s="27">
        <f t="shared" si="2"/>
        <v>0.14035087719298245</v>
      </c>
      <c r="E37" s="27">
        <f t="shared" si="2"/>
        <v>0.22807017543859648</v>
      </c>
      <c r="F37" s="27">
        <f t="shared" si="2"/>
        <v>0.50877192982456143</v>
      </c>
      <c r="G37" s="27" t="str">
        <f t="shared" ref="G37:J37" si="8">IF(H15=0,"-",H15/$L15)</f>
        <v>-</v>
      </c>
      <c r="H37" s="27" t="str">
        <f t="shared" si="8"/>
        <v>-</v>
      </c>
      <c r="I37" s="27" t="str">
        <f t="shared" si="8"/>
        <v>-</v>
      </c>
      <c r="J37" s="27" t="str">
        <f t="shared" si="8"/>
        <v>-</v>
      </c>
    </row>
    <row r="38" spans="2:10" ht="20.100000000000001" customHeight="1" thickBot="1" x14ac:dyDescent="0.25">
      <c r="B38" s="4" t="s">
        <v>28</v>
      </c>
      <c r="C38" s="27">
        <f t="shared" si="2"/>
        <v>0.15467625899280577</v>
      </c>
      <c r="D38" s="27">
        <f t="shared" si="2"/>
        <v>0.16546762589928057</v>
      </c>
      <c r="E38" s="27">
        <f t="shared" si="2"/>
        <v>0.28597122302158273</v>
      </c>
      <c r="F38" s="27">
        <f t="shared" si="2"/>
        <v>0.38129496402877699</v>
      </c>
      <c r="G38" s="27" t="str">
        <f t="shared" ref="G38:J38" si="9">IF(H16=0,"-",H16/$L16)</f>
        <v>-</v>
      </c>
      <c r="H38" s="27" t="str">
        <f t="shared" si="9"/>
        <v>-</v>
      </c>
      <c r="I38" s="27">
        <f t="shared" si="9"/>
        <v>1.0791366906474821E-2</v>
      </c>
      <c r="J38" s="27">
        <f t="shared" si="9"/>
        <v>1.7985611510791368E-3</v>
      </c>
    </row>
    <row r="39" spans="2:10" ht="20.100000000000001" customHeight="1" thickBot="1" x14ac:dyDescent="0.25">
      <c r="B39" s="4" t="s">
        <v>29</v>
      </c>
      <c r="C39" s="27">
        <f t="shared" si="2"/>
        <v>0.22709163346613545</v>
      </c>
      <c r="D39" s="27">
        <f t="shared" si="2"/>
        <v>0.13745019920318724</v>
      </c>
      <c r="E39" s="27">
        <f t="shared" si="2"/>
        <v>0.28087649402390436</v>
      </c>
      <c r="F39" s="27">
        <f t="shared" si="2"/>
        <v>0.34860557768924305</v>
      </c>
      <c r="G39" s="27" t="str">
        <f t="shared" ref="G39:J39" si="10">IF(H17=0,"-",H17/$L17)</f>
        <v>-</v>
      </c>
      <c r="H39" s="27">
        <f t="shared" si="10"/>
        <v>1.9920318725099601E-3</v>
      </c>
      <c r="I39" s="27">
        <f t="shared" si="10"/>
        <v>1.9920318725099601E-3</v>
      </c>
      <c r="J39" s="27">
        <f t="shared" si="10"/>
        <v>1.9920318725099601E-3</v>
      </c>
    </row>
    <row r="40" spans="2:10" ht="20.100000000000001" customHeight="1" thickBot="1" x14ac:dyDescent="0.25">
      <c r="B40" s="4" t="s">
        <v>30</v>
      </c>
      <c r="C40" s="27">
        <f t="shared" si="2"/>
        <v>0.17771509167842031</v>
      </c>
      <c r="D40" s="27">
        <f t="shared" si="2"/>
        <v>0.12623413258110014</v>
      </c>
      <c r="E40" s="27">
        <f t="shared" si="2"/>
        <v>0.28349788434414669</v>
      </c>
      <c r="F40" s="27">
        <f t="shared" si="2"/>
        <v>0.41043723554301831</v>
      </c>
      <c r="G40" s="27">
        <f t="shared" ref="G40:J40" si="11">IF(H18=0,"-",H18/$L18)</f>
        <v>1.4104372355430183E-3</v>
      </c>
      <c r="H40" s="27">
        <f t="shared" si="11"/>
        <v>7.0521861777150916E-4</v>
      </c>
      <c r="I40" s="27" t="str">
        <f t="shared" si="11"/>
        <v>-</v>
      </c>
      <c r="J40" s="27" t="str">
        <f t="shared" si="11"/>
        <v>-</v>
      </c>
    </row>
    <row r="41" spans="2:10" ht="20.100000000000001" customHeight="1" thickBot="1" x14ac:dyDescent="0.25">
      <c r="B41" s="4" t="s">
        <v>31</v>
      </c>
      <c r="C41" s="27">
        <f t="shared" si="2"/>
        <v>0.1196319018404908</v>
      </c>
      <c r="D41" s="27">
        <f t="shared" si="2"/>
        <v>5.7515337423312884E-2</v>
      </c>
      <c r="E41" s="27">
        <f t="shared" si="2"/>
        <v>0.28757668711656442</v>
      </c>
      <c r="F41" s="27">
        <f t="shared" si="2"/>
        <v>0.53220858895705525</v>
      </c>
      <c r="G41" s="27">
        <f t="shared" ref="G41:J41" si="12">IF(H19=0,"-",H19/$L19)</f>
        <v>1.5337423312883436E-3</v>
      </c>
      <c r="H41" s="27">
        <f t="shared" si="12"/>
        <v>1.5337423312883436E-3</v>
      </c>
      <c r="I41" s="27" t="str">
        <f t="shared" si="12"/>
        <v>-</v>
      </c>
      <c r="J41" s="27" t="str">
        <f t="shared" si="12"/>
        <v>-</v>
      </c>
    </row>
    <row r="42" spans="2:10" ht="20.100000000000001" customHeight="1" thickBot="1" x14ac:dyDescent="0.25">
      <c r="B42" s="4" t="s">
        <v>32</v>
      </c>
      <c r="C42" s="27">
        <f t="shared" si="2"/>
        <v>0.24663677130044842</v>
      </c>
      <c r="D42" s="27">
        <f t="shared" si="2"/>
        <v>0.11210762331838565</v>
      </c>
      <c r="E42" s="27">
        <f t="shared" si="2"/>
        <v>0.2914798206278027</v>
      </c>
      <c r="F42" s="27">
        <f t="shared" si="2"/>
        <v>0.34977578475336324</v>
      </c>
      <c r="G42" s="27" t="str">
        <f t="shared" ref="G42:J42" si="13">IF(H20=0,"-",H20/$L20)</f>
        <v>-</v>
      </c>
      <c r="H42" s="27" t="str">
        <f t="shared" si="13"/>
        <v>-</v>
      </c>
      <c r="I42" s="27" t="str">
        <f t="shared" si="13"/>
        <v>-</v>
      </c>
      <c r="J42" s="27" t="str">
        <f t="shared" si="13"/>
        <v>-</v>
      </c>
    </row>
    <row r="43" spans="2:10" ht="20.100000000000001" customHeight="1" thickBot="1" x14ac:dyDescent="0.25">
      <c r="B43" s="4" t="s">
        <v>33</v>
      </c>
      <c r="C43" s="27">
        <f t="shared" si="2"/>
        <v>0.17964071856287425</v>
      </c>
      <c r="D43" s="27">
        <f t="shared" si="2"/>
        <v>0.1317365269461078</v>
      </c>
      <c r="E43" s="27">
        <f t="shared" si="2"/>
        <v>0.27944111776447106</v>
      </c>
      <c r="F43" s="27">
        <f t="shared" si="2"/>
        <v>0.40918163672654689</v>
      </c>
      <c r="G43" s="27" t="str">
        <f t="shared" ref="G43:J43" si="14">IF(H21=0,"-",H21/$L21)</f>
        <v>-</v>
      </c>
      <c r="H43" s="27" t="str">
        <f t="shared" si="14"/>
        <v>-</v>
      </c>
      <c r="I43" s="27" t="str">
        <f t="shared" si="14"/>
        <v>-</v>
      </c>
      <c r="J43" s="27" t="str">
        <f t="shared" si="14"/>
        <v>-</v>
      </c>
    </row>
    <row r="44" spans="2:10" ht="20.100000000000001" customHeight="1" thickBot="1" x14ac:dyDescent="0.25">
      <c r="B44" s="4" t="s">
        <v>34</v>
      </c>
      <c r="C44" s="27">
        <f t="shared" si="2"/>
        <v>0.13837283792440744</v>
      </c>
      <c r="D44" s="27">
        <f t="shared" si="2"/>
        <v>5.3171044202434334E-2</v>
      </c>
      <c r="E44" s="27">
        <f t="shared" si="2"/>
        <v>0.27162075592568868</v>
      </c>
      <c r="F44" s="27">
        <f t="shared" si="2"/>
        <v>0.53683536194746961</v>
      </c>
      <c r="G44" s="27" t="str">
        <f t="shared" ref="G44:J44" si="15">IF(H22=0,"-",H22/$L22)</f>
        <v>-</v>
      </c>
      <c r="H44" s="27" t="str">
        <f t="shared" si="15"/>
        <v>-</v>
      </c>
      <c r="I44" s="27" t="str">
        <f t="shared" si="15"/>
        <v>-</v>
      </c>
      <c r="J44" s="27" t="str">
        <f t="shared" si="15"/>
        <v>-</v>
      </c>
    </row>
    <row r="45" spans="2:10" ht="20.100000000000001" customHeight="1" thickBot="1" x14ac:dyDescent="0.25">
      <c r="B45" s="4" t="s">
        <v>35</v>
      </c>
      <c r="C45" s="27">
        <f t="shared" si="2"/>
        <v>0.17118997912317327</v>
      </c>
      <c r="D45" s="27">
        <f t="shared" si="2"/>
        <v>0.1837160751565762</v>
      </c>
      <c r="E45" s="27">
        <f t="shared" si="2"/>
        <v>0.24843423799582465</v>
      </c>
      <c r="F45" s="27">
        <f t="shared" si="2"/>
        <v>0.39457202505219208</v>
      </c>
      <c r="G45" s="27" t="str">
        <f t="shared" ref="G45:J45" si="16">IF(H23=0,"-",H23/$L23)</f>
        <v>-</v>
      </c>
      <c r="H45" s="27" t="str">
        <f t="shared" si="16"/>
        <v>-</v>
      </c>
      <c r="I45" s="27" t="str">
        <f t="shared" si="16"/>
        <v>-</v>
      </c>
      <c r="J45" s="27">
        <f t="shared" si="16"/>
        <v>2.0876826722338203E-3</v>
      </c>
    </row>
    <row r="46" spans="2:10" ht="20.100000000000001" customHeight="1" thickBot="1" x14ac:dyDescent="0.25">
      <c r="B46" s="4" t="s">
        <v>36</v>
      </c>
      <c r="C46" s="27">
        <f t="shared" si="2"/>
        <v>0.10317460317460317</v>
      </c>
      <c r="D46" s="27">
        <f t="shared" si="2"/>
        <v>0.14285714285714285</v>
      </c>
      <c r="E46" s="27">
        <f t="shared" si="2"/>
        <v>0.25396825396825395</v>
      </c>
      <c r="F46" s="27">
        <f t="shared" si="2"/>
        <v>0.5</v>
      </c>
      <c r="G46" s="27" t="str">
        <f t="shared" ref="G46:J46" si="17">IF(H24=0,"-",H24/$L24)</f>
        <v>-</v>
      </c>
      <c r="H46" s="27" t="str">
        <f t="shared" si="17"/>
        <v>-</v>
      </c>
      <c r="I46" s="27" t="str">
        <f t="shared" si="17"/>
        <v>-</v>
      </c>
      <c r="J46" s="27" t="str">
        <f t="shared" si="17"/>
        <v>-</v>
      </c>
    </row>
    <row r="47" spans="2:10" ht="20.100000000000001" customHeight="1" thickBot="1" x14ac:dyDescent="0.25">
      <c r="B47" s="5" t="s">
        <v>37</v>
      </c>
      <c r="C47" s="27">
        <f t="shared" si="2"/>
        <v>0.15666666666666668</v>
      </c>
      <c r="D47" s="27">
        <f t="shared" si="2"/>
        <v>7.0000000000000007E-2</v>
      </c>
      <c r="E47" s="27">
        <f t="shared" si="2"/>
        <v>0.29666666666666669</v>
      </c>
      <c r="F47" s="27">
        <f t="shared" si="2"/>
        <v>0.46666666666666667</v>
      </c>
      <c r="G47" s="27" t="str">
        <f t="shared" ref="G47:J47" si="18">IF(H25=0,"-",H25/$L25)</f>
        <v>-</v>
      </c>
      <c r="H47" s="27" t="str">
        <f t="shared" si="18"/>
        <v>-</v>
      </c>
      <c r="I47" s="27">
        <f t="shared" si="18"/>
        <v>3.3333333333333335E-3</v>
      </c>
      <c r="J47" s="27">
        <f t="shared" si="18"/>
        <v>6.6666666666666671E-3</v>
      </c>
    </row>
    <row r="48" spans="2:10" ht="20.100000000000001" customHeight="1" thickBot="1" x14ac:dyDescent="0.25">
      <c r="B48" s="6" t="s">
        <v>38</v>
      </c>
      <c r="C48" s="28">
        <f t="shared" si="2"/>
        <v>0.17857142857142858</v>
      </c>
      <c r="D48" s="28">
        <f t="shared" si="2"/>
        <v>3.5714285714285712E-2</v>
      </c>
      <c r="E48" s="28">
        <f t="shared" si="2"/>
        <v>0.6071428571428571</v>
      </c>
      <c r="F48" s="28">
        <f t="shared" si="2"/>
        <v>0.17857142857142858</v>
      </c>
      <c r="G48" s="28" t="str">
        <f t="shared" ref="G48:J48" si="19">IF(H26=0,"-",H26/$L26)</f>
        <v>-</v>
      </c>
      <c r="H48" s="28" t="str">
        <f t="shared" si="19"/>
        <v>-</v>
      </c>
      <c r="I48" s="28" t="str">
        <f t="shared" si="19"/>
        <v>-</v>
      </c>
      <c r="J48" s="28" t="str">
        <f t="shared" si="19"/>
        <v>-</v>
      </c>
    </row>
    <row r="49" spans="2:10" ht="20.100000000000001" customHeight="1" thickBot="1" x14ac:dyDescent="0.25">
      <c r="B49" s="7" t="s">
        <v>39</v>
      </c>
      <c r="C49" s="26">
        <f t="shared" si="2"/>
        <v>0.15897577599705259</v>
      </c>
      <c r="D49" s="26">
        <f t="shared" si="2"/>
        <v>0.10472506217187068</v>
      </c>
      <c r="E49" s="26">
        <f t="shared" si="2"/>
        <v>0.26655613889656443</v>
      </c>
      <c r="F49" s="26">
        <f t="shared" si="2"/>
        <v>0.46504559270516715</v>
      </c>
      <c r="G49" s="26">
        <f t="shared" ref="G49:J49" si="20">IF(H27=0,"-",H27/$L27)</f>
        <v>1.8421295017039699E-3</v>
      </c>
      <c r="H49" s="26">
        <f t="shared" si="20"/>
        <v>7.3685180068158794E-4</v>
      </c>
      <c r="I49" s="26">
        <f t="shared" si="20"/>
        <v>1.6579165515335729E-3</v>
      </c>
      <c r="J49" s="26">
        <f t="shared" si="20"/>
        <v>4.6053237542599247E-4</v>
      </c>
    </row>
  </sheetData>
  <mergeCells count="3">
    <mergeCell ref="C8:F8"/>
    <mergeCell ref="H8:L8"/>
    <mergeCell ref="C30:J30"/>
  </mergeCells>
  <pageMargins left="0.70866141732283472" right="0.70866141732283472" top="0.74803149606299213" bottom="0.74803149606299213" header="0.31496062992125984" footer="0.31496062992125984"/>
  <pageSetup paperSize="9" scale="4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X30"/>
  <sheetViews>
    <sheetView topLeftCell="A7" workbookViewId="0"/>
  </sheetViews>
  <sheetFormatPr baseColWidth="10" defaultRowHeight="12.75" x14ac:dyDescent="0.2"/>
  <cols>
    <col min="1" max="1" width="8.625" customWidth="1"/>
    <col min="2" max="2" width="26.37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10" width="15" customWidth="1"/>
    <col min="11" max="11" width="13.75" bestFit="1" customWidth="1"/>
    <col min="12" max="12" width="12.25" bestFit="1" customWidth="1"/>
    <col min="13" max="13" width="11.25" bestFit="1" customWidth="1"/>
    <col min="14" max="14" width="14.875" bestFit="1" customWidth="1"/>
    <col min="15" max="16" width="15" customWidth="1"/>
    <col min="17" max="17" width="13.75" bestFit="1" customWidth="1"/>
    <col min="18" max="18" width="12.25" bestFit="1" customWidth="1"/>
    <col min="19" max="19" width="11.25" bestFit="1" customWidth="1"/>
    <col min="20" max="20" width="14.875" bestFit="1" customWidth="1"/>
    <col min="21" max="22" width="15" customWidth="1"/>
    <col min="23" max="23" width="13.75" bestFit="1" customWidth="1"/>
    <col min="24" max="24" width="12.25" bestFit="1" customWidth="1"/>
    <col min="25" max="25" width="11.25" bestFit="1" customWidth="1"/>
    <col min="26" max="26" width="14.875" bestFit="1" customWidth="1"/>
    <col min="27" max="28" width="15" customWidth="1"/>
    <col min="29" max="29" width="13.75" bestFit="1" customWidth="1"/>
    <col min="30" max="30" width="12.25" bestFit="1" customWidth="1"/>
    <col min="31" max="31" width="11.25" bestFit="1" customWidth="1"/>
    <col min="32" max="32" width="14.875" bestFit="1" customWidth="1"/>
    <col min="33" max="34" width="15" customWidth="1"/>
    <col min="35" max="35" width="13.75" bestFit="1" customWidth="1"/>
    <col min="36" max="36" width="12.25" bestFit="1" customWidth="1"/>
    <col min="37" max="37" width="11.25" bestFit="1" customWidth="1"/>
    <col min="38" max="38" width="14.875" bestFit="1" customWidth="1"/>
    <col min="39" max="40" width="15" customWidth="1"/>
    <col min="41" max="41" width="13.75" bestFit="1" customWidth="1"/>
    <col min="42" max="42" width="12.25" bestFit="1" customWidth="1"/>
    <col min="43" max="43" width="11.25" bestFit="1" customWidth="1"/>
    <col min="44" max="44" width="14.875" bestFit="1" customWidth="1"/>
    <col min="45" max="46" width="15" customWidth="1"/>
    <col min="47" max="47" width="13.7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60" t="s">
        <v>40</v>
      </c>
      <c r="D9" s="60"/>
      <c r="E9" s="60"/>
      <c r="F9" s="60"/>
      <c r="G9" s="60"/>
      <c r="H9" s="61"/>
      <c r="I9" s="62" t="s">
        <v>41</v>
      </c>
      <c r="J9" s="60"/>
      <c r="K9" s="60"/>
      <c r="L9" s="60"/>
      <c r="M9" s="60"/>
      <c r="N9" s="61"/>
      <c r="O9" s="62" t="s">
        <v>42</v>
      </c>
      <c r="P9" s="60"/>
      <c r="Q9" s="60"/>
      <c r="R9" s="60"/>
      <c r="S9" s="60"/>
      <c r="T9" s="61"/>
      <c r="U9" s="62" t="s">
        <v>43</v>
      </c>
      <c r="V9" s="60"/>
      <c r="W9" s="60"/>
      <c r="X9" s="60"/>
      <c r="Y9" s="60"/>
      <c r="Z9" s="61"/>
      <c r="AA9" s="62" t="s">
        <v>44</v>
      </c>
      <c r="AB9" s="60"/>
      <c r="AC9" s="60"/>
      <c r="AD9" s="60"/>
      <c r="AE9" s="60"/>
      <c r="AF9" s="61"/>
      <c r="AG9" s="62" t="s">
        <v>45</v>
      </c>
      <c r="AH9" s="60"/>
      <c r="AI9" s="60"/>
      <c r="AJ9" s="60"/>
      <c r="AK9" s="60"/>
      <c r="AL9" s="61"/>
      <c r="AM9" s="62" t="s">
        <v>46</v>
      </c>
      <c r="AN9" s="60"/>
      <c r="AO9" s="60"/>
      <c r="AP9" s="60"/>
      <c r="AQ9" s="60"/>
      <c r="AR9" s="61"/>
      <c r="AS9" s="62" t="s">
        <v>47</v>
      </c>
      <c r="AT9" s="60"/>
      <c r="AU9" s="60"/>
      <c r="AV9" s="60"/>
      <c r="AW9" s="60"/>
      <c r="AX9" s="61"/>
    </row>
    <row r="10" spans="2:50" ht="63.75" customHeight="1" thickBot="1" x14ac:dyDescent="0.25">
      <c r="C10" s="65" t="s">
        <v>48</v>
      </c>
      <c r="D10" s="63" t="s">
        <v>248</v>
      </c>
      <c r="E10" s="64"/>
      <c r="F10" s="65" t="s">
        <v>49</v>
      </c>
      <c r="G10" s="65" t="s">
        <v>50</v>
      </c>
      <c r="H10" s="65" t="s">
        <v>51</v>
      </c>
      <c r="I10" s="65" t="s">
        <v>48</v>
      </c>
      <c r="J10" s="63" t="s">
        <v>248</v>
      </c>
      <c r="K10" s="64"/>
      <c r="L10" s="65" t="s">
        <v>49</v>
      </c>
      <c r="M10" s="65" t="s">
        <v>50</v>
      </c>
      <c r="N10" s="65" t="s">
        <v>51</v>
      </c>
      <c r="O10" s="65" t="s">
        <v>48</v>
      </c>
      <c r="P10" s="63" t="s">
        <v>248</v>
      </c>
      <c r="Q10" s="64"/>
      <c r="R10" s="65" t="s">
        <v>49</v>
      </c>
      <c r="S10" s="65" t="s">
        <v>50</v>
      </c>
      <c r="T10" s="65" t="s">
        <v>51</v>
      </c>
      <c r="U10" s="65" t="s">
        <v>48</v>
      </c>
      <c r="V10" s="63" t="s">
        <v>248</v>
      </c>
      <c r="W10" s="64"/>
      <c r="X10" s="65" t="s">
        <v>49</v>
      </c>
      <c r="Y10" s="65" t="s">
        <v>50</v>
      </c>
      <c r="Z10" s="65" t="s">
        <v>51</v>
      </c>
      <c r="AA10" s="65" t="s">
        <v>48</v>
      </c>
      <c r="AB10" s="63" t="s">
        <v>248</v>
      </c>
      <c r="AC10" s="64"/>
      <c r="AD10" s="65" t="s">
        <v>49</v>
      </c>
      <c r="AE10" s="65" t="s">
        <v>50</v>
      </c>
      <c r="AF10" s="65" t="s">
        <v>51</v>
      </c>
      <c r="AG10" s="65" t="s">
        <v>48</v>
      </c>
      <c r="AH10" s="63" t="s">
        <v>248</v>
      </c>
      <c r="AI10" s="64"/>
      <c r="AJ10" s="65" t="s">
        <v>49</v>
      </c>
      <c r="AK10" s="65" t="s">
        <v>50</v>
      </c>
      <c r="AL10" s="65" t="s">
        <v>51</v>
      </c>
      <c r="AM10" s="65" t="s">
        <v>48</v>
      </c>
      <c r="AN10" s="63" t="s">
        <v>248</v>
      </c>
      <c r="AO10" s="64"/>
      <c r="AP10" s="65" t="s">
        <v>49</v>
      </c>
      <c r="AQ10" s="65" t="s">
        <v>50</v>
      </c>
      <c r="AR10" s="65" t="s">
        <v>51</v>
      </c>
      <c r="AS10" s="65" t="s">
        <v>48</v>
      </c>
      <c r="AT10" s="63" t="s">
        <v>248</v>
      </c>
      <c r="AU10" s="64"/>
      <c r="AV10" s="65" t="s">
        <v>49</v>
      </c>
      <c r="AW10" s="65" t="s">
        <v>50</v>
      </c>
      <c r="AX10" s="65" t="s">
        <v>51</v>
      </c>
    </row>
    <row r="11" spans="2:50" ht="20.100000000000001" customHeight="1" thickBot="1" x14ac:dyDescent="0.25">
      <c r="C11" s="66"/>
      <c r="D11" s="55" t="s">
        <v>246</v>
      </c>
      <c r="E11" s="55" t="s">
        <v>247</v>
      </c>
      <c r="F11" s="66"/>
      <c r="G11" s="66"/>
      <c r="H11" s="66"/>
      <c r="I11" s="66"/>
      <c r="J11" s="55" t="s">
        <v>246</v>
      </c>
      <c r="K11" s="55" t="s">
        <v>247</v>
      </c>
      <c r="L11" s="66"/>
      <c r="M11" s="66"/>
      <c r="N11" s="66"/>
      <c r="O11" s="66"/>
      <c r="P11" s="55" t="s">
        <v>246</v>
      </c>
      <c r="Q11" s="55" t="s">
        <v>247</v>
      </c>
      <c r="R11" s="66"/>
      <c r="S11" s="66"/>
      <c r="T11" s="66"/>
      <c r="U11" s="66"/>
      <c r="V11" s="55" t="s">
        <v>246</v>
      </c>
      <c r="W11" s="55" t="s">
        <v>247</v>
      </c>
      <c r="X11" s="66"/>
      <c r="Y11" s="66"/>
      <c r="Z11" s="66"/>
      <c r="AA11" s="66"/>
      <c r="AB11" s="55" t="s">
        <v>246</v>
      </c>
      <c r="AC11" s="55" t="s">
        <v>247</v>
      </c>
      <c r="AD11" s="66"/>
      <c r="AE11" s="66"/>
      <c r="AF11" s="66"/>
      <c r="AG11" s="66"/>
      <c r="AH11" s="55" t="s">
        <v>246</v>
      </c>
      <c r="AI11" s="55" t="s">
        <v>247</v>
      </c>
      <c r="AJ11" s="66"/>
      <c r="AK11" s="66"/>
      <c r="AL11" s="66"/>
      <c r="AM11" s="66"/>
      <c r="AN11" s="55" t="s">
        <v>246</v>
      </c>
      <c r="AO11" s="55" t="s">
        <v>247</v>
      </c>
      <c r="AP11" s="66"/>
      <c r="AQ11" s="66"/>
      <c r="AR11" s="66"/>
      <c r="AS11" s="66"/>
      <c r="AT11" s="55" t="s">
        <v>246</v>
      </c>
      <c r="AU11" s="55" t="s">
        <v>247</v>
      </c>
      <c r="AV11" s="66"/>
      <c r="AW11" s="66"/>
      <c r="AX11" s="66"/>
    </row>
    <row r="12" spans="2:50" ht="20.100000000000001" customHeight="1" thickBot="1" x14ac:dyDescent="0.25">
      <c r="B12" s="3" t="s">
        <v>22</v>
      </c>
      <c r="C12" s="18">
        <v>11045</v>
      </c>
      <c r="D12" s="18">
        <v>1535</v>
      </c>
      <c r="E12" s="18">
        <v>1002</v>
      </c>
      <c r="F12" s="18">
        <v>30</v>
      </c>
      <c r="G12" s="18">
        <v>12804</v>
      </c>
      <c r="H12" s="18">
        <v>12627</v>
      </c>
      <c r="I12" s="18">
        <v>3803</v>
      </c>
      <c r="J12" s="18">
        <v>538</v>
      </c>
      <c r="K12" s="18">
        <v>27</v>
      </c>
      <c r="L12" s="18">
        <v>5</v>
      </c>
      <c r="M12" s="18">
        <v>4357</v>
      </c>
      <c r="N12" s="18">
        <v>128</v>
      </c>
      <c r="O12" s="18">
        <v>21</v>
      </c>
      <c r="P12" s="18">
        <v>0</v>
      </c>
      <c r="Q12" s="18">
        <v>0</v>
      </c>
      <c r="R12" s="18">
        <v>2</v>
      </c>
      <c r="S12" s="18">
        <v>19</v>
      </c>
      <c r="T12" s="18">
        <v>77</v>
      </c>
      <c r="U12" s="18">
        <v>5265</v>
      </c>
      <c r="V12" s="18">
        <v>992</v>
      </c>
      <c r="W12" s="18">
        <v>975</v>
      </c>
      <c r="X12" s="18">
        <v>14</v>
      </c>
      <c r="Y12" s="18">
        <v>6468</v>
      </c>
      <c r="Z12" s="18">
        <v>8754</v>
      </c>
      <c r="AA12" s="18">
        <v>1490</v>
      </c>
      <c r="AB12" s="18">
        <v>0</v>
      </c>
      <c r="AC12" s="18">
        <v>0</v>
      </c>
      <c r="AD12" s="18">
        <v>7</v>
      </c>
      <c r="AE12" s="18">
        <v>1557</v>
      </c>
      <c r="AF12" s="18">
        <v>3235</v>
      </c>
      <c r="AG12" s="18">
        <v>463</v>
      </c>
      <c r="AH12" s="18">
        <v>5</v>
      </c>
      <c r="AI12" s="18">
        <v>0</v>
      </c>
      <c r="AJ12" s="18">
        <v>2</v>
      </c>
      <c r="AK12" s="18">
        <v>400</v>
      </c>
      <c r="AL12" s="18">
        <v>416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3</v>
      </c>
      <c r="AT12" s="18">
        <v>0</v>
      </c>
      <c r="AU12" s="18">
        <v>0</v>
      </c>
      <c r="AV12" s="18">
        <v>0</v>
      </c>
      <c r="AW12" s="18">
        <v>3</v>
      </c>
      <c r="AX12" s="18">
        <v>17</v>
      </c>
    </row>
    <row r="13" spans="2:50" ht="20.100000000000001" customHeight="1" thickBot="1" x14ac:dyDescent="0.25">
      <c r="B13" s="4" t="s">
        <v>23</v>
      </c>
      <c r="C13" s="19">
        <v>1230</v>
      </c>
      <c r="D13" s="19">
        <v>417</v>
      </c>
      <c r="E13" s="19">
        <v>140</v>
      </c>
      <c r="F13" s="19">
        <v>20</v>
      </c>
      <c r="G13" s="19">
        <v>1723</v>
      </c>
      <c r="H13" s="19">
        <v>651</v>
      </c>
      <c r="I13" s="19">
        <v>407</v>
      </c>
      <c r="J13" s="19">
        <v>170</v>
      </c>
      <c r="K13" s="19">
        <v>3</v>
      </c>
      <c r="L13" s="19">
        <v>0</v>
      </c>
      <c r="M13" s="19">
        <v>575</v>
      </c>
      <c r="N13" s="19">
        <v>24</v>
      </c>
      <c r="O13" s="19">
        <v>2</v>
      </c>
      <c r="P13" s="19">
        <v>0</v>
      </c>
      <c r="Q13" s="19">
        <v>0</v>
      </c>
      <c r="R13" s="19">
        <v>2</v>
      </c>
      <c r="S13" s="19">
        <v>3</v>
      </c>
      <c r="T13" s="19">
        <v>12</v>
      </c>
      <c r="U13" s="19">
        <v>614</v>
      </c>
      <c r="V13" s="19">
        <v>245</v>
      </c>
      <c r="W13" s="19">
        <v>127</v>
      </c>
      <c r="X13" s="19">
        <v>14</v>
      </c>
      <c r="Y13" s="19">
        <v>911</v>
      </c>
      <c r="Z13" s="19">
        <v>411</v>
      </c>
      <c r="AA13" s="19">
        <v>149</v>
      </c>
      <c r="AB13" s="19">
        <v>0</v>
      </c>
      <c r="AC13" s="19">
        <v>0</v>
      </c>
      <c r="AD13" s="19">
        <v>4</v>
      </c>
      <c r="AE13" s="19">
        <v>166</v>
      </c>
      <c r="AF13" s="19">
        <v>167</v>
      </c>
      <c r="AG13" s="19">
        <v>58</v>
      </c>
      <c r="AH13" s="19">
        <v>2</v>
      </c>
      <c r="AI13" s="19">
        <v>10</v>
      </c>
      <c r="AJ13" s="19">
        <v>0</v>
      </c>
      <c r="AK13" s="19">
        <v>68</v>
      </c>
      <c r="AL13" s="19">
        <v>37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</row>
    <row r="14" spans="2:50" ht="20.100000000000001" customHeight="1" thickBot="1" x14ac:dyDescent="0.25">
      <c r="B14" s="4" t="s">
        <v>24</v>
      </c>
      <c r="C14" s="19">
        <v>1108</v>
      </c>
      <c r="D14" s="19">
        <v>103</v>
      </c>
      <c r="E14" s="19">
        <v>21</v>
      </c>
      <c r="F14" s="19">
        <v>1</v>
      </c>
      <c r="G14" s="19">
        <v>1144</v>
      </c>
      <c r="H14" s="19">
        <v>1020</v>
      </c>
      <c r="I14" s="19">
        <v>347</v>
      </c>
      <c r="J14" s="19">
        <v>31</v>
      </c>
      <c r="K14" s="19">
        <v>0</v>
      </c>
      <c r="L14" s="19">
        <v>0</v>
      </c>
      <c r="M14" s="19">
        <v>381</v>
      </c>
      <c r="N14" s="19">
        <v>11</v>
      </c>
      <c r="O14" s="19">
        <v>2</v>
      </c>
      <c r="P14" s="19">
        <v>0</v>
      </c>
      <c r="Q14" s="19">
        <v>0</v>
      </c>
      <c r="R14" s="19">
        <v>0</v>
      </c>
      <c r="S14" s="19">
        <v>2</v>
      </c>
      <c r="T14" s="19">
        <v>12</v>
      </c>
      <c r="U14" s="19">
        <v>554</v>
      </c>
      <c r="V14" s="19">
        <v>72</v>
      </c>
      <c r="W14" s="19">
        <v>21</v>
      </c>
      <c r="X14" s="19">
        <v>1</v>
      </c>
      <c r="Y14" s="19">
        <v>548</v>
      </c>
      <c r="Z14" s="19">
        <v>734</v>
      </c>
      <c r="AA14" s="19">
        <v>182</v>
      </c>
      <c r="AB14" s="19">
        <v>0</v>
      </c>
      <c r="AC14" s="19">
        <v>0</v>
      </c>
      <c r="AD14" s="19">
        <v>0</v>
      </c>
      <c r="AE14" s="19">
        <v>191</v>
      </c>
      <c r="AF14" s="19">
        <v>249</v>
      </c>
      <c r="AG14" s="19">
        <v>23</v>
      </c>
      <c r="AH14" s="19">
        <v>0</v>
      </c>
      <c r="AI14" s="19">
        <v>0</v>
      </c>
      <c r="AJ14" s="19">
        <v>0</v>
      </c>
      <c r="AK14" s="19">
        <v>21</v>
      </c>
      <c r="AL14" s="19">
        <v>12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1</v>
      </c>
      <c r="AX14" s="19">
        <v>2</v>
      </c>
    </row>
    <row r="15" spans="2:50" ht="20.100000000000001" customHeight="1" thickBot="1" x14ac:dyDescent="0.25">
      <c r="B15" s="4" t="s">
        <v>25</v>
      </c>
      <c r="C15" s="19">
        <v>1979</v>
      </c>
      <c r="D15" s="19">
        <v>803</v>
      </c>
      <c r="E15" s="19">
        <v>83</v>
      </c>
      <c r="F15" s="19">
        <v>0</v>
      </c>
      <c r="G15" s="19">
        <v>2586</v>
      </c>
      <c r="H15" s="19">
        <v>2328</v>
      </c>
      <c r="I15" s="19">
        <v>821</v>
      </c>
      <c r="J15" s="19">
        <v>103</v>
      </c>
      <c r="K15" s="19">
        <v>0</v>
      </c>
      <c r="L15" s="19">
        <v>0</v>
      </c>
      <c r="M15" s="19">
        <v>923</v>
      </c>
      <c r="N15" s="19">
        <v>13</v>
      </c>
      <c r="O15" s="19">
        <v>2</v>
      </c>
      <c r="P15" s="19">
        <v>0</v>
      </c>
      <c r="Q15" s="19">
        <v>0</v>
      </c>
      <c r="R15" s="19">
        <v>0</v>
      </c>
      <c r="S15" s="19">
        <v>1</v>
      </c>
      <c r="T15" s="19">
        <v>14</v>
      </c>
      <c r="U15" s="19">
        <v>813</v>
      </c>
      <c r="V15" s="19">
        <v>700</v>
      </c>
      <c r="W15" s="19">
        <v>83</v>
      </c>
      <c r="X15" s="19">
        <v>0</v>
      </c>
      <c r="Y15" s="19">
        <v>1285</v>
      </c>
      <c r="Z15" s="19">
        <v>1819</v>
      </c>
      <c r="AA15" s="19">
        <v>255</v>
      </c>
      <c r="AB15" s="19">
        <v>0</v>
      </c>
      <c r="AC15" s="19">
        <v>0</v>
      </c>
      <c r="AD15" s="19">
        <v>0</v>
      </c>
      <c r="AE15" s="19">
        <v>307</v>
      </c>
      <c r="AF15" s="19">
        <v>420</v>
      </c>
      <c r="AG15" s="19">
        <v>88</v>
      </c>
      <c r="AH15" s="19">
        <v>0</v>
      </c>
      <c r="AI15" s="19">
        <v>0</v>
      </c>
      <c r="AJ15" s="19">
        <v>0</v>
      </c>
      <c r="AK15" s="19">
        <v>70</v>
      </c>
      <c r="AL15" s="19">
        <v>61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1</v>
      </c>
    </row>
    <row r="16" spans="2:50" ht="20.100000000000001" customHeight="1" thickBot="1" x14ac:dyDescent="0.25">
      <c r="B16" s="4" t="s">
        <v>26</v>
      </c>
      <c r="C16" s="19">
        <v>2949</v>
      </c>
      <c r="D16" s="19">
        <v>537</v>
      </c>
      <c r="E16" s="19">
        <v>203</v>
      </c>
      <c r="F16" s="19">
        <v>18</v>
      </c>
      <c r="G16" s="19">
        <v>3585</v>
      </c>
      <c r="H16" s="19">
        <v>2123</v>
      </c>
      <c r="I16" s="19">
        <v>1635</v>
      </c>
      <c r="J16" s="19">
        <v>227</v>
      </c>
      <c r="K16" s="19">
        <v>25</v>
      </c>
      <c r="L16" s="19">
        <v>3</v>
      </c>
      <c r="M16" s="19">
        <v>1902</v>
      </c>
      <c r="N16" s="19">
        <v>11</v>
      </c>
      <c r="O16" s="19">
        <v>8</v>
      </c>
      <c r="P16" s="19">
        <v>0</v>
      </c>
      <c r="Q16" s="19">
        <v>0</v>
      </c>
      <c r="R16" s="19">
        <v>1</v>
      </c>
      <c r="S16" s="19">
        <v>8</v>
      </c>
      <c r="T16" s="19">
        <v>18</v>
      </c>
      <c r="U16" s="19">
        <v>936</v>
      </c>
      <c r="V16" s="19">
        <v>305</v>
      </c>
      <c r="W16" s="19">
        <v>177</v>
      </c>
      <c r="X16" s="19">
        <v>11</v>
      </c>
      <c r="Y16" s="19">
        <v>1341</v>
      </c>
      <c r="Z16" s="19">
        <v>1553</v>
      </c>
      <c r="AA16" s="19">
        <v>199</v>
      </c>
      <c r="AB16" s="19">
        <v>0</v>
      </c>
      <c r="AC16" s="19">
        <v>0</v>
      </c>
      <c r="AD16" s="19">
        <v>3</v>
      </c>
      <c r="AE16" s="19">
        <v>156</v>
      </c>
      <c r="AF16" s="19">
        <v>470</v>
      </c>
      <c r="AG16" s="19">
        <v>170</v>
      </c>
      <c r="AH16" s="19">
        <v>5</v>
      </c>
      <c r="AI16" s="19">
        <v>1</v>
      </c>
      <c r="AJ16" s="19">
        <v>0</v>
      </c>
      <c r="AK16" s="19">
        <v>177</v>
      </c>
      <c r="AL16" s="19">
        <v>67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1</v>
      </c>
      <c r="AT16" s="19">
        <v>0</v>
      </c>
      <c r="AU16" s="19">
        <v>0</v>
      </c>
      <c r="AV16" s="19">
        <v>0</v>
      </c>
      <c r="AW16" s="19">
        <v>1</v>
      </c>
      <c r="AX16" s="19">
        <v>4</v>
      </c>
    </row>
    <row r="17" spans="2:50" ht="20.100000000000001" customHeight="1" thickBot="1" x14ac:dyDescent="0.25">
      <c r="B17" s="4" t="s">
        <v>27</v>
      </c>
      <c r="C17" s="19">
        <v>760</v>
      </c>
      <c r="D17" s="19">
        <v>83</v>
      </c>
      <c r="E17" s="19">
        <v>11</v>
      </c>
      <c r="F17" s="19">
        <v>0</v>
      </c>
      <c r="G17" s="19">
        <v>818</v>
      </c>
      <c r="H17" s="19">
        <v>472</v>
      </c>
      <c r="I17" s="19">
        <v>308</v>
      </c>
      <c r="J17" s="19">
        <v>80</v>
      </c>
      <c r="K17" s="19">
        <v>1</v>
      </c>
      <c r="L17" s="19">
        <v>0</v>
      </c>
      <c r="M17" s="19">
        <v>389</v>
      </c>
      <c r="N17" s="19">
        <v>13</v>
      </c>
      <c r="O17" s="19">
        <v>1</v>
      </c>
      <c r="P17" s="19">
        <v>0</v>
      </c>
      <c r="Q17" s="19">
        <v>0</v>
      </c>
      <c r="R17" s="19">
        <v>0</v>
      </c>
      <c r="S17" s="19">
        <v>1</v>
      </c>
      <c r="T17" s="19">
        <v>2</v>
      </c>
      <c r="U17" s="19">
        <v>373</v>
      </c>
      <c r="V17" s="19">
        <v>3</v>
      </c>
      <c r="W17" s="19">
        <v>10</v>
      </c>
      <c r="X17" s="19">
        <v>0</v>
      </c>
      <c r="Y17" s="19">
        <v>349</v>
      </c>
      <c r="Z17" s="19">
        <v>314</v>
      </c>
      <c r="AA17" s="19">
        <v>54</v>
      </c>
      <c r="AB17" s="19">
        <v>0</v>
      </c>
      <c r="AC17" s="19">
        <v>0</v>
      </c>
      <c r="AD17" s="19">
        <v>0</v>
      </c>
      <c r="AE17" s="19">
        <v>52</v>
      </c>
      <c r="AF17" s="19">
        <v>132</v>
      </c>
      <c r="AG17" s="19">
        <v>24</v>
      </c>
      <c r="AH17" s="19">
        <v>0</v>
      </c>
      <c r="AI17" s="19">
        <v>0</v>
      </c>
      <c r="AJ17" s="19">
        <v>0</v>
      </c>
      <c r="AK17" s="19">
        <v>26</v>
      </c>
      <c r="AL17" s="19">
        <v>9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1</v>
      </c>
      <c r="AX17" s="19">
        <v>2</v>
      </c>
    </row>
    <row r="18" spans="2:50" ht="20.100000000000001" customHeight="1" thickBot="1" x14ac:dyDescent="0.25">
      <c r="B18" s="4" t="s">
        <v>28</v>
      </c>
      <c r="C18" s="19">
        <v>2184</v>
      </c>
      <c r="D18" s="19">
        <v>82</v>
      </c>
      <c r="E18" s="19">
        <v>29</v>
      </c>
      <c r="F18" s="19">
        <v>8</v>
      </c>
      <c r="G18" s="19">
        <v>1999</v>
      </c>
      <c r="H18" s="19">
        <v>3026</v>
      </c>
      <c r="I18" s="19">
        <v>605</v>
      </c>
      <c r="J18" s="19">
        <v>14</v>
      </c>
      <c r="K18" s="19">
        <v>1</v>
      </c>
      <c r="L18" s="19">
        <v>4</v>
      </c>
      <c r="M18" s="19">
        <v>610</v>
      </c>
      <c r="N18" s="19">
        <v>94</v>
      </c>
      <c r="O18" s="19">
        <v>8</v>
      </c>
      <c r="P18" s="19">
        <v>0</v>
      </c>
      <c r="Q18" s="19">
        <v>0</v>
      </c>
      <c r="R18" s="19">
        <v>0</v>
      </c>
      <c r="S18" s="19">
        <v>3</v>
      </c>
      <c r="T18" s="19">
        <v>22</v>
      </c>
      <c r="U18" s="19">
        <v>1227</v>
      </c>
      <c r="V18" s="19">
        <v>68</v>
      </c>
      <c r="W18" s="19">
        <v>25</v>
      </c>
      <c r="X18" s="19">
        <v>3</v>
      </c>
      <c r="Y18" s="19">
        <v>1044</v>
      </c>
      <c r="Z18" s="19">
        <v>2202</v>
      </c>
      <c r="AA18" s="19">
        <v>292</v>
      </c>
      <c r="AB18" s="19">
        <v>0</v>
      </c>
      <c r="AC18" s="19">
        <v>0</v>
      </c>
      <c r="AD18" s="19">
        <v>1</v>
      </c>
      <c r="AE18" s="19">
        <v>304</v>
      </c>
      <c r="AF18" s="19">
        <v>655</v>
      </c>
      <c r="AG18" s="19">
        <v>51</v>
      </c>
      <c r="AH18" s="19">
        <v>0</v>
      </c>
      <c r="AI18" s="19">
        <v>3</v>
      </c>
      <c r="AJ18" s="19">
        <v>0</v>
      </c>
      <c r="AK18" s="19">
        <v>38</v>
      </c>
      <c r="AL18" s="19">
        <v>49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1</v>
      </c>
      <c r="AT18" s="19">
        <v>0</v>
      </c>
      <c r="AU18" s="19">
        <v>0</v>
      </c>
      <c r="AV18" s="19">
        <v>0</v>
      </c>
      <c r="AW18" s="19">
        <v>0</v>
      </c>
      <c r="AX18" s="19">
        <v>4</v>
      </c>
    </row>
    <row r="19" spans="2:50" ht="20.100000000000001" customHeight="1" thickBot="1" x14ac:dyDescent="0.25">
      <c r="B19" s="4" t="s">
        <v>29</v>
      </c>
      <c r="C19" s="19">
        <v>2199</v>
      </c>
      <c r="D19" s="19">
        <v>218</v>
      </c>
      <c r="E19" s="19">
        <v>96</v>
      </c>
      <c r="F19" s="19">
        <v>18</v>
      </c>
      <c r="G19" s="19">
        <v>2314</v>
      </c>
      <c r="H19" s="19">
        <v>4495</v>
      </c>
      <c r="I19" s="19">
        <v>764</v>
      </c>
      <c r="J19" s="19">
        <v>113</v>
      </c>
      <c r="K19" s="19">
        <v>4</v>
      </c>
      <c r="L19" s="19">
        <v>9</v>
      </c>
      <c r="M19" s="19">
        <v>915</v>
      </c>
      <c r="N19" s="19">
        <v>22</v>
      </c>
      <c r="O19" s="19">
        <v>2</v>
      </c>
      <c r="P19" s="19">
        <v>0</v>
      </c>
      <c r="Q19" s="19">
        <v>0</v>
      </c>
      <c r="R19" s="19">
        <v>0</v>
      </c>
      <c r="S19" s="19">
        <v>0</v>
      </c>
      <c r="T19" s="19">
        <v>14</v>
      </c>
      <c r="U19" s="19">
        <v>1023</v>
      </c>
      <c r="V19" s="19">
        <v>104</v>
      </c>
      <c r="W19" s="19">
        <v>91</v>
      </c>
      <c r="X19" s="19">
        <v>8</v>
      </c>
      <c r="Y19" s="19">
        <v>997</v>
      </c>
      <c r="Z19" s="19">
        <v>3344</v>
      </c>
      <c r="AA19" s="19">
        <v>345</v>
      </c>
      <c r="AB19" s="19">
        <v>0</v>
      </c>
      <c r="AC19" s="19">
        <v>0</v>
      </c>
      <c r="AD19" s="19">
        <v>1</v>
      </c>
      <c r="AE19" s="19">
        <v>336</v>
      </c>
      <c r="AF19" s="19">
        <v>1025</v>
      </c>
      <c r="AG19" s="19">
        <v>63</v>
      </c>
      <c r="AH19" s="19">
        <v>1</v>
      </c>
      <c r="AI19" s="19">
        <v>1</v>
      </c>
      <c r="AJ19" s="19">
        <v>0</v>
      </c>
      <c r="AK19" s="19">
        <v>64</v>
      </c>
      <c r="AL19" s="19">
        <v>82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2</v>
      </c>
      <c r="AT19" s="19">
        <v>0</v>
      </c>
      <c r="AU19" s="19">
        <v>0</v>
      </c>
      <c r="AV19" s="19">
        <v>0</v>
      </c>
      <c r="AW19" s="19">
        <v>2</v>
      </c>
      <c r="AX19" s="19">
        <v>8</v>
      </c>
    </row>
    <row r="20" spans="2:50" ht="20.100000000000001" customHeight="1" thickBot="1" x14ac:dyDescent="0.25">
      <c r="B20" s="4" t="s">
        <v>30</v>
      </c>
      <c r="C20" s="19">
        <v>8599</v>
      </c>
      <c r="D20" s="19">
        <v>582</v>
      </c>
      <c r="E20" s="19">
        <v>216</v>
      </c>
      <c r="F20" s="19">
        <v>24</v>
      </c>
      <c r="G20" s="19">
        <v>8477</v>
      </c>
      <c r="H20" s="19">
        <v>12713</v>
      </c>
      <c r="I20" s="19">
        <v>2959</v>
      </c>
      <c r="J20" s="19">
        <v>292</v>
      </c>
      <c r="K20" s="19">
        <v>11</v>
      </c>
      <c r="L20" s="19">
        <v>1</v>
      </c>
      <c r="M20" s="19">
        <v>3222</v>
      </c>
      <c r="N20" s="19">
        <v>96</v>
      </c>
      <c r="O20" s="19">
        <v>82</v>
      </c>
      <c r="P20" s="19">
        <v>0</v>
      </c>
      <c r="Q20" s="19">
        <v>0</v>
      </c>
      <c r="R20" s="19">
        <v>0</v>
      </c>
      <c r="S20" s="19">
        <v>58</v>
      </c>
      <c r="T20" s="19">
        <v>218</v>
      </c>
      <c r="U20" s="19">
        <v>3747</v>
      </c>
      <c r="V20" s="19">
        <v>290</v>
      </c>
      <c r="W20" s="19">
        <v>205</v>
      </c>
      <c r="X20" s="19">
        <v>21</v>
      </c>
      <c r="Y20" s="19">
        <v>3330</v>
      </c>
      <c r="Z20" s="19">
        <v>8873</v>
      </c>
      <c r="AA20" s="19">
        <v>1617</v>
      </c>
      <c r="AB20" s="19">
        <v>0</v>
      </c>
      <c r="AC20" s="19">
        <v>0</v>
      </c>
      <c r="AD20" s="19">
        <v>1</v>
      </c>
      <c r="AE20" s="19">
        <v>1684</v>
      </c>
      <c r="AF20" s="19">
        <v>3254</v>
      </c>
      <c r="AG20" s="19">
        <v>183</v>
      </c>
      <c r="AH20" s="19">
        <v>0</v>
      </c>
      <c r="AI20" s="19">
        <v>0</v>
      </c>
      <c r="AJ20" s="19">
        <v>1</v>
      </c>
      <c r="AK20" s="19">
        <v>172</v>
      </c>
      <c r="AL20" s="19">
        <v>221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11</v>
      </c>
      <c r="AT20" s="19">
        <v>0</v>
      </c>
      <c r="AU20" s="19">
        <v>0</v>
      </c>
      <c r="AV20" s="19">
        <v>0</v>
      </c>
      <c r="AW20" s="19">
        <v>11</v>
      </c>
      <c r="AX20" s="19">
        <v>51</v>
      </c>
    </row>
    <row r="21" spans="2:50" ht="20.100000000000001" customHeight="1" thickBot="1" x14ac:dyDescent="0.25">
      <c r="B21" s="4" t="s">
        <v>31</v>
      </c>
      <c r="C21" s="19">
        <v>8179</v>
      </c>
      <c r="D21" s="19">
        <v>489</v>
      </c>
      <c r="E21" s="19">
        <v>358</v>
      </c>
      <c r="F21" s="19">
        <v>4</v>
      </c>
      <c r="G21" s="19">
        <v>8607</v>
      </c>
      <c r="H21" s="19">
        <v>6897</v>
      </c>
      <c r="I21" s="19">
        <v>2518</v>
      </c>
      <c r="J21" s="19">
        <v>338</v>
      </c>
      <c r="K21" s="19">
        <v>10</v>
      </c>
      <c r="L21" s="19">
        <v>0</v>
      </c>
      <c r="M21" s="19">
        <v>2871</v>
      </c>
      <c r="N21" s="19">
        <v>49</v>
      </c>
      <c r="O21" s="19">
        <v>8</v>
      </c>
      <c r="P21" s="19">
        <v>0</v>
      </c>
      <c r="Q21" s="19">
        <v>0</v>
      </c>
      <c r="R21" s="19">
        <v>0</v>
      </c>
      <c r="S21" s="19">
        <v>19</v>
      </c>
      <c r="T21" s="19">
        <v>65</v>
      </c>
      <c r="U21" s="19">
        <v>4289</v>
      </c>
      <c r="V21" s="19">
        <v>144</v>
      </c>
      <c r="W21" s="19">
        <v>348</v>
      </c>
      <c r="X21" s="19">
        <v>3</v>
      </c>
      <c r="Y21" s="19">
        <v>4299</v>
      </c>
      <c r="Z21" s="19">
        <v>4661</v>
      </c>
      <c r="AA21" s="19">
        <v>1103</v>
      </c>
      <c r="AB21" s="19">
        <v>0</v>
      </c>
      <c r="AC21" s="19">
        <v>0</v>
      </c>
      <c r="AD21" s="19">
        <v>1</v>
      </c>
      <c r="AE21" s="19">
        <v>1142</v>
      </c>
      <c r="AF21" s="19">
        <v>1904</v>
      </c>
      <c r="AG21" s="19">
        <v>258</v>
      </c>
      <c r="AH21" s="19">
        <v>7</v>
      </c>
      <c r="AI21" s="19">
        <v>0</v>
      </c>
      <c r="AJ21" s="19">
        <v>0</v>
      </c>
      <c r="AK21" s="19">
        <v>274</v>
      </c>
      <c r="AL21" s="19">
        <v>192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3</v>
      </c>
      <c r="AT21" s="19">
        <v>0</v>
      </c>
      <c r="AU21" s="19">
        <v>0</v>
      </c>
      <c r="AV21" s="19">
        <v>0</v>
      </c>
      <c r="AW21" s="19">
        <v>2</v>
      </c>
      <c r="AX21" s="19">
        <v>26</v>
      </c>
    </row>
    <row r="22" spans="2:50" ht="20.100000000000001" customHeight="1" thickBot="1" x14ac:dyDescent="0.25">
      <c r="B22" s="4" t="s">
        <v>32</v>
      </c>
      <c r="C22" s="19">
        <v>985</v>
      </c>
      <c r="D22" s="19">
        <v>234</v>
      </c>
      <c r="E22" s="19">
        <v>34</v>
      </c>
      <c r="F22" s="19">
        <v>5</v>
      </c>
      <c r="G22" s="19">
        <v>1119</v>
      </c>
      <c r="H22" s="19">
        <v>1532</v>
      </c>
      <c r="I22" s="19">
        <v>307</v>
      </c>
      <c r="J22" s="19">
        <v>90</v>
      </c>
      <c r="K22" s="19">
        <v>1</v>
      </c>
      <c r="L22" s="19">
        <v>0</v>
      </c>
      <c r="M22" s="19">
        <v>393</v>
      </c>
      <c r="N22" s="19">
        <v>12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5</v>
      </c>
      <c r="U22" s="19">
        <v>462</v>
      </c>
      <c r="V22" s="19">
        <v>144</v>
      </c>
      <c r="W22" s="19">
        <v>33</v>
      </c>
      <c r="X22" s="19">
        <v>5</v>
      </c>
      <c r="Y22" s="19">
        <v>564</v>
      </c>
      <c r="Z22" s="19">
        <v>1025</v>
      </c>
      <c r="AA22" s="19">
        <v>194</v>
      </c>
      <c r="AB22" s="19">
        <v>0</v>
      </c>
      <c r="AC22" s="19">
        <v>0</v>
      </c>
      <c r="AD22" s="19">
        <v>0</v>
      </c>
      <c r="AE22" s="19">
        <v>139</v>
      </c>
      <c r="AF22" s="19">
        <v>477</v>
      </c>
      <c r="AG22" s="19">
        <v>22</v>
      </c>
      <c r="AH22" s="19">
        <v>0</v>
      </c>
      <c r="AI22" s="19">
        <v>0</v>
      </c>
      <c r="AJ22" s="19">
        <v>0</v>
      </c>
      <c r="AK22" s="19">
        <v>23</v>
      </c>
      <c r="AL22" s="19">
        <v>13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</row>
    <row r="23" spans="2:50" ht="20.100000000000001" customHeight="1" thickBot="1" x14ac:dyDescent="0.25">
      <c r="B23" s="4" t="s">
        <v>33</v>
      </c>
      <c r="C23" s="19">
        <v>2125</v>
      </c>
      <c r="D23" s="19">
        <v>426</v>
      </c>
      <c r="E23" s="19">
        <v>57</v>
      </c>
      <c r="F23" s="19">
        <v>4</v>
      </c>
      <c r="G23" s="19">
        <v>2508</v>
      </c>
      <c r="H23" s="19">
        <v>4342</v>
      </c>
      <c r="I23" s="19">
        <v>643</v>
      </c>
      <c r="J23" s="19">
        <v>141</v>
      </c>
      <c r="K23" s="19">
        <v>4</v>
      </c>
      <c r="L23" s="19">
        <v>1</v>
      </c>
      <c r="M23" s="19">
        <v>791</v>
      </c>
      <c r="N23" s="19">
        <v>26</v>
      </c>
      <c r="O23" s="19">
        <v>5</v>
      </c>
      <c r="P23" s="19">
        <v>0</v>
      </c>
      <c r="Q23" s="19">
        <v>0</v>
      </c>
      <c r="R23" s="19">
        <v>0</v>
      </c>
      <c r="S23" s="19">
        <v>1</v>
      </c>
      <c r="T23" s="19">
        <v>18</v>
      </c>
      <c r="U23" s="19">
        <v>1063</v>
      </c>
      <c r="V23" s="19">
        <v>285</v>
      </c>
      <c r="W23" s="19">
        <v>53</v>
      </c>
      <c r="X23" s="19">
        <v>1</v>
      </c>
      <c r="Y23" s="19">
        <v>1317</v>
      </c>
      <c r="Z23" s="19">
        <v>3226</v>
      </c>
      <c r="AA23" s="19">
        <v>351</v>
      </c>
      <c r="AB23" s="19">
        <v>0</v>
      </c>
      <c r="AC23" s="19">
        <v>0</v>
      </c>
      <c r="AD23" s="19">
        <v>2</v>
      </c>
      <c r="AE23" s="19">
        <v>338</v>
      </c>
      <c r="AF23" s="19">
        <v>981</v>
      </c>
      <c r="AG23" s="19">
        <v>62</v>
      </c>
      <c r="AH23" s="19">
        <v>0</v>
      </c>
      <c r="AI23" s="19">
        <v>0</v>
      </c>
      <c r="AJ23" s="19">
        <v>0</v>
      </c>
      <c r="AK23" s="19">
        <v>60</v>
      </c>
      <c r="AL23" s="19">
        <v>77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1</v>
      </c>
      <c r="AT23" s="19">
        <v>0</v>
      </c>
      <c r="AU23" s="19">
        <v>0</v>
      </c>
      <c r="AV23" s="19">
        <v>0</v>
      </c>
      <c r="AW23" s="19">
        <v>1</v>
      </c>
      <c r="AX23" s="19">
        <v>14</v>
      </c>
    </row>
    <row r="24" spans="2:50" ht="20.100000000000001" customHeight="1" thickBot="1" x14ac:dyDescent="0.25">
      <c r="B24" s="4" t="s">
        <v>34</v>
      </c>
      <c r="C24" s="19">
        <v>9537</v>
      </c>
      <c r="D24" s="19">
        <v>1192</v>
      </c>
      <c r="E24" s="19">
        <v>372</v>
      </c>
      <c r="F24" s="19">
        <v>93</v>
      </c>
      <c r="G24" s="19">
        <v>10288</v>
      </c>
      <c r="H24" s="19">
        <v>7906</v>
      </c>
      <c r="I24" s="19">
        <v>1747</v>
      </c>
      <c r="J24" s="19">
        <v>224</v>
      </c>
      <c r="K24" s="19">
        <v>7</v>
      </c>
      <c r="L24" s="19">
        <v>1</v>
      </c>
      <c r="M24" s="19">
        <v>1977</v>
      </c>
      <c r="N24" s="19">
        <v>23</v>
      </c>
      <c r="O24" s="19">
        <v>23</v>
      </c>
      <c r="P24" s="19">
        <v>2</v>
      </c>
      <c r="Q24" s="19">
        <v>0</v>
      </c>
      <c r="R24" s="19">
        <v>1</v>
      </c>
      <c r="S24" s="19">
        <v>18</v>
      </c>
      <c r="T24" s="19">
        <v>85</v>
      </c>
      <c r="U24" s="19">
        <v>6375</v>
      </c>
      <c r="V24" s="19">
        <v>948</v>
      </c>
      <c r="W24" s="19">
        <v>360</v>
      </c>
      <c r="X24" s="19">
        <v>65</v>
      </c>
      <c r="Y24" s="19">
        <v>6953</v>
      </c>
      <c r="Z24" s="19">
        <v>5494</v>
      </c>
      <c r="AA24" s="19">
        <v>1275</v>
      </c>
      <c r="AB24" s="19">
        <v>0</v>
      </c>
      <c r="AC24" s="19">
        <v>0</v>
      </c>
      <c r="AD24" s="19">
        <v>26</v>
      </c>
      <c r="AE24" s="19">
        <v>1197</v>
      </c>
      <c r="AF24" s="19">
        <v>2115</v>
      </c>
      <c r="AG24" s="19">
        <v>116</v>
      </c>
      <c r="AH24" s="19">
        <v>17</v>
      </c>
      <c r="AI24" s="19">
        <v>5</v>
      </c>
      <c r="AJ24" s="19">
        <v>0</v>
      </c>
      <c r="AK24" s="19">
        <v>137</v>
      </c>
      <c r="AL24" s="19">
        <v>171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1</v>
      </c>
      <c r="AT24" s="19">
        <v>1</v>
      </c>
      <c r="AU24" s="19">
        <v>0</v>
      </c>
      <c r="AV24" s="19">
        <v>0</v>
      </c>
      <c r="AW24" s="19">
        <v>6</v>
      </c>
      <c r="AX24" s="19">
        <v>18</v>
      </c>
    </row>
    <row r="25" spans="2:50" ht="20.100000000000001" customHeight="1" thickBot="1" x14ac:dyDescent="0.25">
      <c r="B25" s="4" t="s">
        <v>35</v>
      </c>
      <c r="C25" s="19">
        <v>2012</v>
      </c>
      <c r="D25" s="19">
        <v>387</v>
      </c>
      <c r="E25" s="19">
        <v>97</v>
      </c>
      <c r="F25" s="19">
        <v>33</v>
      </c>
      <c r="G25" s="19">
        <v>2250</v>
      </c>
      <c r="H25" s="19">
        <v>3020</v>
      </c>
      <c r="I25" s="19">
        <v>904</v>
      </c>
      <c r="J25" s="19">
        <v>247</v>
      </c>
      <c r="K25" s="19">
        <v>2</v>
      </c>
      <c r="L25" s="19">
        <v>13</v>
      </c>
      <c r="M25" s="19">
        <v>1165</v>
      </c>
      <c r="N25" s="19">
        <v>9</v>
      </c>
      <c r="O25" s="19">
        <v>4</v>
      </c>
      <c r="P25" s="19">
        <v>0</v>
      </c>
      <c r="Q25" s="19">
        <v>0</v>
      </c>
      <c r="R25" s="19">
        <v>1</v>
      </c>
      <c r="S25" s="19">
        <v>4</v>
      </c>
      <c r="T25" s="19">
        <v>33</v>
      </c>
      <c r="U25" s="19">
        <v>835</v>
      </c>
      <c r="V25" s="19">
        <v>139</v>
      </c>
      <c r="W25" s="19">
        <v>95</v>
      </c>
      <c r="X25" s="19">
        <v>14</v>
      </c>
      <c r="Y25" s="19">
        <v>816</v>
      </c>
      <c r="Z25" s="19">
        <v>2494</v>
      </c>
      <c r="AA25" s="19">
        <v>201</v>
      </c>
      <c r="AB25" s="19">
        <v>0</v>
      </c>
      <c r="AC25" s="19">
        <v>0</v>
      </c>
      <c r="AD25" s="19">
        <v>5</v>
      </c>
      <c r="AE25" s="19">
        <v>195</v>
      </c>
      <c r="AF25" s="19">
        <v>424</v>
      </c>
      <c r="AG25" s="19">
        <v>66</v>
      </c>
      <c r="AH25" s="19">
        <v>1</v>
      </c>
      <c r="AI25" s="19">
        <v>0</v>
      </c>
      <c r="AJ25" s="19">
        <v>0</v>
      </c>
      <c r="AK25" s="19">
        <v>69</v>
      </c>
      <c r="AL25" s="19">
        <v>55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2</v>
      </c>
      <c r="AT25" s="19">
        <v>0</v>
      </c>
      <c r="AU25" s="19">
        <v>0</v>
      </c>
      <c r="AV25" s="19">
        <v>0</v>
      </c>
      <c r="AW25" s="19">
        <v>1</v>
      </c>
      <c r="AX25" s="19">
        <v>5</v>
      </c>
    </row>
    <row r="26" spans="2:50" ht="20.100000000000001" customHeight="1" thickBot="1" x14ac:dyDescent="0.25">
      <c r="B26" s="4" t="s">
        <v>36</v>
      </c>
      <c r="C26" s="19">
        <v>777</v>
      </c>
      <c r="D26" s="19">
        <v>30</v>
      </c>
      <c r="E26" s="19">
        <v>0</v>
      </c>
      <c r="F26" s="19">
        <v>5</v>
      </c>
      <c r="G26" s="19">
        <v>695</v>
      </c>
      <c r="H26" s="19">
        <v>882</v>
      </c>
      <c r="I26" s="19">
        <v>152</v>
      </c>
      <c r="J26" s="19">
        <v>1</v>
      </c>
      <c r="K26" s="19">
        <v>0</v>
      </c>
      <c r="L26" s="19">
        <v>0</v>
      </c>
      <c r="M26" s="19">
        <v>154</v>
      </c>
      <c r="N26" s="19">
        <v>2</v>
      </c>
      <c r="O26" s="19">
        <v>5</v>
      </c>
      <c r="P26" s="19">
        <v>0</v>
      </c>
      <c r="Q26" s="19">
        <v>0</v>
      </c>
      <c r="R26" s="19">
        <v>0</v>
      </c>
      <c r="S26" s="19">
        <v>1</v>
      </c>
      <c r="T26" s="19">
        <v>11</v>
      </c>
      <c r="U26" s="19">
        <v>529</v>
      </c>
      <c r="V26" s="19">
        <v>29</v>
      </c>
      <c r="W26" s="19">
        <v>0</v>
      </c>
      <c r="X26" s="19">
        <v>5</v>
      </c>
      <c r="Y26" s="19">
        <v>440</v>
      </c>
      <c r="Z26" s="19">
        <v>732</v>
      </c>
      <c r="AA26" s="19">
        <v>77</v>
      </c>
      <c r="AB26" s="19">
        <v>0</v>
      </c>
      <c r="AC26" s="19">
        <v>0</v>
      </c>
      <c r="AD26" s="19">
        <v>0</v>
      </c>
      <c r="AE26" s="19">
        <v>86</v>
      </c>
      <c r="AF26" s="19">
        <v>126</v>
      </c>
      <c r="AG26" s="19">
        <v>14</v>
      </c>
      <c r="AH26" s="19">
        <v>0</v>
      </c>
      <c r="AI26" s="19">
        <v>0</v>
      </c>
      <c r="AJ26" s="19">
        <v>0</v>
      </c>
      <c r="AK26" s="19">
        <v>14</v>
      </c>
      <c r="AL26" s="19">
        <v>11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</row>
    <row r="27" spans="2:50" ht="20.100000000000001" customHeight="1" thickBot="1" x14ac:dyDescent="0.25">
      <c r="B27" s="5" t="s">
        <v>37</v>
      </c>
      <c r="C27" s="19">
        <v>2031</v>
      </c>
      <c r="D27" s="19">
        <v>240</v>
      </c>
      <c r="E27" s="19">
        <v>71</v>
      </c>
      <c r="F27" s="19">
        <v>5</v>
      </c>
      <c r="G27" s="19">
        <v>2035</v>
      </c>
      <c r="H27" s="19">
        <v>3589</v>
      </c>
      <c r="I27" s="19">
        <v>558</v>
      </c>
      <c r="J27" s="19">
        <v>87</v>
      </c>
      <c r="K27" s="19">
        <v>12</v>
      </c>
      <c r="L27" s="19">
        <v>0</v>
      </c>
      <c r="M27" s="19">
        <v>643</v>
      </c>
      <c r="N27" s="19">
        <v>22</v>
      </c>
      <c r="O27" s="19">
        <v>8</v>
      </c>
      <c r="P27" s="19">
        <v>0</v>
      </c>
      <c r="Q27" s="19">
        <v>0</v>
      </c>
      <c r="R27" s="19">
        <v>0</v>
      </c>
      <c r="S27" s="19">
        <v>7</v>
      </c>
      <c r="T27" s="19">
        <v>27</v>
      </c>
      <c r="U27" s="19">
        <v>1107</v>
      </c>
      <c r="V27" s="19">
        <v>151</v>
      </c>
      <c r="W27" s="19">
        <v>59</v>
      </c>
      <c r="X27" s="19">
        <v>2</v>
      </c>
      <c r="Y27" s="19">
        <v>1028</v>
      </c>
      <c r="Z27" s="19">
        <v>3055</v>
      </c>
      <c r="AA27" s="19">
        <v>298</v>
      </c>
      <c r="AB27" s="19">
        <v>0</v>
      </c>
      <c r="AC27" s="19">
        <v>0</v>
      </c>
      <c r="AD27" s="19">
        <v>3</v>
      </c>
      <c r="AE27" s="19">
        <v>302</v>
      </c>
      <c r="AF27" s="19">
        <v>452</v>
      </c>
      <c r="AG27" s="19">
        <v>59</v>
      </c>
      <c r="AH27" s="19">
        <v>2</v>
      </c>
      <c r="AI27" s="19">
        <v>0</v>
      </c>
      <c r="AJ27" s="19">
        <v>0</v>
      </c>
      <c r="AK27" s="19">
        <v>55</v>
      </c>
      <c r="AL27" s="19">
        <v>32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1</v>
      </c>
      <c r="AT27" s="19">
        <v>0</v>
      </c>
      <c r="AU27" s="19">
        <v>0</v>
      </c>
      <c r="AV27" s="19">
        <v>0</v>
      </c>
      <c r="AW27" s="19">
        <v>0</v>
      </c>
      <c r="AX27" s="19">
        <v>1</v>
      </c>
    </row>
    <row r="28" spans="2:50" ht="20.100000000000001" customHeight="1" thickBot="1" x14ac:dyDescent="0.25">
      <c r="B28" s="6" t="s">
        <v>38</v>
      </c>
      <c r="C28" s="20">
        <v>323</v>
      </c>
      <c r="D28" s="20">
        <v>50</v>
      </c>
      <c r="E28" s="20">
        <v>1</v>
      </c>
      <c r="F28" s="20">
        <v>2</v>
      </c>
      <c r="G28" s="20">
        <v>331</v>
      </c>
      <c r="H28" s="20">
        <v>574</v>
      </c>
      <c r="I28" s="20">
        <v>144</v>
      </c>
      <c r="J28" s="20">
        <v>32</v>
      </c>
      <c r="K28" s="20">
        <v>0</v>
      </c>
      <c r="L28" s="20">
        <v>1</v>
      </c>
      <c r="M28" s="20">
        <v>173</v>
      </c>
      <c r="N28" s="20">
        <v>4</v>
      </c>
      <c r="O28" s="20">
        <v>1</v>
      </c>
      <c r="P28" s="20">
        <v>0</v>
      </c>
      <c r="Q28" s="20">
        <v>0</v>
      </c>
      <c r="R28" s="20">
        <v>0</v>
      </c>
      <c r="S28" s="20">
        <v>0</v>
      </c>
      <c r="T28" s="20">
        <v>9</v>
      </c>
      <c r="U28" s="20">
        <v>97</v>
      </c>
      <c r="V28" s="20">
        <v>18</v>
      </c>
      <c r="W28" s="20">
        <v>1</v>
      </c>
      <c r="X28" s="20">
        <v>1</v>
      </c>
      <c r="Y28" s="20">
        <v>87</v>
      </c>
      <c r="Z28" s="20">
        <v>400</v>
      </c>
      <c r="AA28" s="20">
        <v>80</v>
      </c>
      <c r="AB28" s="20">
        <v>0</v>
      </c>
      <c r="AC28" s="20">
        <v>0</v>
      </c>
      <c r="AD28" s="20">
        <v>0</v>
      </c>
      <c r="AE28" s="20">
        <v>70</v>
      </c>
      <c r="AF28" s="20">
        <v>161</v>
      </c>
      <c r="AG28" s="20">
        <v>1</v>
      </c>
      <c r="AH28" s="20">
        <v>0</v>
      </c>
      <c r="AI28" s="20">
        <v>0</v>
      </c>
      <c r="AJ28" s="20">
        <v>0</v>
      </c>
      <c r="AK28" s="20">
        <v>1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</row>
    <row r="29" spans="2:50" ht="20.100000000000001" customHeight="1" thickBot="1" x14ac:dyDescent="0.25">
      <c r="B29" s="7" t="s">
        <v>39</v>
      </c>
      <c r="C29" s="9">
        <f>SUM(C12:C28)</f>
        <v>58022</v>
      </c>
      <c r="D29" s="9">
        <f t="shared" ref="D29:AX29" si="0">SUM(D12:D28)</f>
        <v>7408</v>
      </c>
      <c r="E29" s="9">
        <f t="shared" si="0"/>
        <v>2791</v>
      </c>
      <c r="F29" s="9">
        <f t="shared" si="0"/>
        <v>270</v>
      </c>
      <c r="G29" s="9">
        <f t="shared" si="0"/>
        <v>63283</v>
      </c>
      <c r="H29" s="9">
        <f t="shared" si="0"/>
        <v>68197</v>
      </c>
      <c r="I29" s="9">
        <f t="shared" si="0"/>
        <v>18622</v>
      </c>
      <c r="J29" s="9">
        <f t="shared" si="0"/>
        <v>2728</v>
      </c>
      <c r="K29" s="9">
        <f t="shared" si="0"/>
        <v>108</v>
      </c>
      <c r="L29" s="9">
        <f t="shared" si="0"/>
        <v>38</v>
      </c>
      <c r="M29" s="9">
        <f t="shared" si="0"/>
        <v>21441</v>
      </c>
      <c r="N29" s="9">
        <f t="shared" si="0"/>
        <v>559</v>
      </c>
      <c r="O29" s="9">
        <f t="shared" si="0"/>
        <v>182</v>
      </c>
      <c r="P29" s="9">
        <f t="shared" si="0"/>
        <v>2</v>
      </c>
      <c r="Q29" s="9">
        <f t="shared" si="0"/>
        <v>0</v>
      </c>
      <c r="R29" s="9">
        <f t="shared" si="0"/>
        <v>7</v>
      </c>
      <c r="S29" s="9">
        <f t="shared" si="0"/>
        <v>145</v>
      </c>
      <c r="T29" s="9">
        <f t="shared" si="0"/>
        <v>642</v>
      </c>
      <c r="U29" s="9">
        <f t="shared" si="0"/>
        <v>29309</v>
      </c>
      <c r="V29" s="9">
        <f t="shared" si="0"/>
        <v>4637</v>
      </c>
      <c r="W29" s="9">
        <f t="shared" si="0"/>
        <v>2663</v>
      </c>
      <c r="X29" s="9">
        <f t="shared" si="0"/>
        <v>168</v>
      </c>
      <c r="Y29" s="9">
        <f t="shared" si="0"/>
        <v>31777</v>
      </c>
      <c r="Z29" s="9">
        <f t="shared" si="0"/>
        <v>49091</v>
      </c>
      <c r="AA29" s="9">
        <f t="shared" si="0"/>
        <v>8162</v>
      </c>
      <c r="AB29" s="9">
        <f t="shared" si="0"/>
        <v>0</v>
      </c>
      <c r="AC29" s="9">
        <f t="shared" si="0"/>
        <v>0</v>
      </c>
      <c r="AD29" s="9">
        <f t="shared" si="0"/>
        <v>54</v>
      </c>
      <c r="AE29" s="9">
        <f t="shared" si="0"/>
        <v>8222</v>
      </c>
      <c r="AF29" s="9">
        <f t="shared" si="0"/>
        <v>16247</v>
      </c>
      <c r="AG29" s="9">
        <f t="shared" si="0"/>
        <v>1721</v>
      </c>
      <c r="AH29" s="9">
        <f t="shared" si="0"/>
        <v>40</v>
      </c>
      <c r="AI29" s="9">
        <f t="shared" si="0"/>
        <v>20</v>
      </c>
      <c r="AJ29" s="9">
        <f t="shared" si="0"/>
        <v>3</v>
      </c>
      <c r="AK29" s="9">
        <f t="shared" si="0"/>
        <v>1669</v>
      </c>
      <c r="AL29" s="9">
        <f t="shared" si="0"/>
        <v>1505</v>
      </c>
      <c r="AM29" s="9">
        <f t="shared" si="0"/>
        <v>0</v>
      </c>
      <c r="AN29" s="9">
        <f t="shared" si="0"/>
        <v>0</v>
      </c>
      <c r="AO29" s="9">
        <f t="shared" si="0"/>
        <v>0</v>
      </c>
      <c r="AP29" s="9">
        <f t="shared" si="0"/>
        <v>0</v>
      </c>
      <c r="AQ29" s="9">
        <f t="shared" si="0"/>
        <v>0</v>
      </c>
      <c r="AR29" s="9">
        <f t="shared" si="0"/>
        <v>0</v>
      </c>
      <c r="AS29" s="9">
        <f t="shared" si="0"/>
        <v>26</v>
      </c>
      <c r="AT29" s="9">
        <f t="shared" si="0"/>
        <v>1</v>
      </c>
      <c r="AU29" s="9">
        <f t="shared" si="0"/>
        <v>0</v>
      </c>
      <c r="AV29" s="9">
        <f t="shared" si="0"/>
        <v>0</v>
      </c>
      <c r="AW29" s="9">
        <f t="shared" si="0"/>
        <v>29</v>
      </c>
      <c r="AX29" s="9">
        <f t="shared" si="0"/>
        <v>153</v>
      </c>
    </row>
    <row r="30" spans="2:50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</row>
  </sheetData>
  <mergeCells count="48">
    <mergeCell ref="AS10:AS11"/>
    <mergeCell ref="AT10:AU10"/>
    <mergeCell ref="AV10:AV11"/>
    <mergeCell ref="AW10:AW11"/>
    <mergeCell ref="AX10:AX11"/>
    <mergeCell ref="AM10:AM11"/>
    <mergeCell ref="AN10:AO10"/>
    <mergeCell ref="AP10:AP11"/>
    <mergeCell ref="AQ10:AQ11"/>
    <mergeCell ref="AR10:AR11"/>
    <mergeCell ref="AG10:AG11"/>
    <mergeCell ref="AH10:AI10"/>
    <mergeCell ref="AJ10:AJ11"/>
    <mergeCell ref="AK10:AK11"/>
    <mergeCell ref="AL10:AL11"/>
    <mergeCell ref="AA10:AA11"/>
    <mergeCell ref="AB10:AC10"/>
    <mergeCell ref="AD10:AD11"/>
    <mergeCell ref="AE10:AE11"/>
    <mergeCell ref="AF10:AF11"/>
    <mergeCell ref="U10:U11"/>
    <mergeCell ref="V10:W10"/>
    <mergeCell ref="X10:X11"/>
    <mergeCell ref="Y10:Y11"/>
    <mergeCell ref="Z10:Z11"/>
    <mergeCell ref="O10:O11"/>
    <mergeCell ref="P10:Q10"/>
    <mergeCell ref="R10:R11"/>
    <mergeCell ref="S10:S11"/>
    <mergeCell ref="T10:T11"/>
    <mergeCell ref="I10:I11"/>
    <mergeCell ref="J10:K10"/>
    <mergeCell ref="L10:L11"/>
    <mergeCell ref="M10:M11"/>
    <mergeCell ref="N10:N11"/>
    <mergeCell ref="D10:E10"/>
    <mergeCell ref="C10:C11"/>
    <mergeCell ref="F10:F11"/>
    <mergeCell ref="G10:G11"/>
    <mergeCell ref="H10:H11"/>
    <mergeCell ref="C9:H9"/>
    <mergeCell ref="AS9:AX9"/>
    <mergeCell ref="I9:N9"/>
    <mergeCell ref="O9:T9"/>
    <mergeCell ref="U9:Z9"/>
    <mergeCell ref="AA9:AF9"/>
    <mergeCell ref="AG9:AL9"/>
    <mergeCell ref="AM9:AR9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AB4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16" width="15" customWidth="1"/>
    <col min="17" max="17" width="14.125" bestFit="1" customWidth="1"/>
    <col min="18" max="18" width="21.625" hidden="1" customWidth="1"/>
    <col min="19" max="19" width="13.375" hidden="1" customWidth="1"/>
    <col min="20" max="26" width="15" customWidth="1"/>
  </cols>
  <sheetData>
    <row r="9" spans="2:26" ht="48.2" customHeight="1" x14ac:dyDescent="0.2">
      <c r="B9" s="10"/>
      <c r="C9" s="85" t="s">
        <v>175</v>
      </c>
      <c r="D9" s="85" t="s">
        <v>176</v>
      </c>
      <c r="E9" s="85" t="s">
        <v>177</v>
      </c>
      <c r="F9" s="85" t="s">
        <v>263</v>
      </c>
      <c r="G9" s="87" t="s">
        <v>178</v>
      </c>
      <c r="H9" s="85" t="s">
        <v>200</v>
      </c>
      <c r="I9" s="85" t="s">
        <v>179</v>
      </c>
      <c r="J9" s="85" t="s">
        <v>180</v>
      </c>
      <c r="K9" s="86"/>
      <c r="L9" s="86"/>
      <c r="M9" s="85" t="s">
        <v>181</v>
      </c>
      <c r="N9" s="85" t="s">
        <v>182</v>
      </c>
      <c r="O9" s="85" t="s">
        <v>183</v>
      </c>
      <c r="P9" s="86" t="s">
        <v>184</v>
      </c>
      <c r="Q9" s="86" t="s">
        <v>185</v>
      </c>
      <c r="R9" s="85" t="s">
        <v>186</v>
      </c>
      <c r="S9" s="85" t="s">
        <v>187</v>
      </c>
      <c r="T9" s="85" t="s">
        <v>188</v>
      </c>
      <c r="U9" s="85" t="s">
        <v>189</v>
      </c>
      <c r="V9" s="85" t="s">
        <v>190</v>
      </c>
      <c r="W9" s="85" t="s">
        <v>191</v>
      </c>
      <c r="X9" s="85" t="s">
        <v>192</v>
      </c>
      <c r="Y9" s="85" t="s">
        <v>193</v>
      </c>
      <c r="Z9" s="85" t="s">
        <v>194</v>
      </c>
    </row>
    <row r="10" spans="2:26" ht="73.5" customHeight="1" thickBot="1" x14ac:dyDescent="0.25">
      <c r="B10" s="10"/>
      <c r="C10" s="85"/>
      <c r="D10" s="85"/>
      <c r="E10" s="85"/>
      <c r="F10" s="85"/>
      <c r="G10" s="88"/>
      <c r="H10" s="85"/>
      <c r="I10" s="85"/>
      <c r="J10" s="38" t="s">
        <v>195</v>
      </c>
      <c r="K10" s="38" t="s">
        <v>196</v>
      </c>
      <c r="L10" s="38" t="s">
        <v>197</v>
      </c>
      <c r="M10" s="85"/>
      <c r="N10" s="85"/>
      <c r="O10" s="38" t="s">
        <v>52</v>
      </c>
      <c r="P10" s="38" t="s">
        <v>198</v>
      </c>
      <c r="Q10" s="38" t="s">
        <v>199</v>
      </c>
      <c r="R10" s="85"/>
      <c r="S10" s="85"/>
      <c r="T10" s="85"/>
      <c r="U10" s="85"/>
      <c r="V10" s="85"/>
      <c r="W10" s="85"/>
      <c r="X10" s="85"/>
      <c r="Y10" s="85"/>
      <c r="Z10" s="85"/>
    </row>
    <row r="11" spans="2:26" ht="20.100000000000001" customHeight="1" thickBot="1" x14ac:dyDescent="0.25">
      <c r="B11" s="3" t="s">
        <v>22</v>
      </c>
      <c r="C11" s="18">
        <v>9340</v>
      </c>
      <c r="D11" s="18">
        <v>6947</v>
      </c>
      <c r="E11" s="18">
        <v>2393</v>
      </c>
      <c r="F11" s="18">
        <v>23</v>
      </c>
      <c r="G11" s="18">
        <v>10269</v>
      </c>
      <c r="H11" s="18">
        <v>76</v>
      </c>
      <c r="I11" s="18">
        <v>8</v>
      </c>
      <c r="J11" s="18">
        <v>7415</v>
      </c>
      <c r="K11" s="18">
        <v>149</v>
      </c>
      <c r="L11" s="18">
        <v>1472</v>
      </c>
      <c r="M11" s="18">
        <v>896</v>
      </c>
      <c r="N11" s="18">
        <v>253</v>
      </c>
      <c r="O11" s="18">
        <v>769</v>
      </c>
      <c r="P11" s="18">
        <v>543</v>
      </c>
      <c r="Q11" s="18">
        <v>226</v>
      </c>
      <c r="R11" s="31">
        <v>8801026</v>
      </c>
      <c r="S11" s="31">
        <v>4466462</v>
      </c>
      <c r="T11" s="39">
        <f>+(G11/R11)*100</f>
        <v>0.11667957804010577</v>
      </c>
      <c r="U11" s="39">
        <f>+G11/S11*100</f>
        <v>0.22991351991800221</v>
      </c>
      <c r="V11" s="39">
        <f t="shared" ref="V11:V28" si="0">+C11/S11*100</f>
        <v>0.20911405940540859</v>
      </c>
      <c r="W11" s="41">
        <f t="shared" ref="W11:W28" si="1">+O11/G11</f>
        <v>7.488557795306261E-2</v>
      </c>
      <c r="X11" s="41">
        <f t="shared" ref="X11:X28" si="2">O11/C11</f>
        <v>8.2334047109207706E-2</v>
      </c>
      <c r="Y11" s="41">
        <f>'Órdenes y Medidas'!C12/'Denuncias-Renuncias'!G11</f>
        <v>0.20527802122894148</v>
      </c>
      <c r="Z11" s="41">
        <f>'Órdenes y Medidas'!C12/'Denuncias-Renuncias'!C11</f>
        <v>0.22569593147751607</v>
      </c>
    </row>
    <row r="12" spans="2:26" ht="20.100000000000001" customHeight="1" thickBot="1" x14ac:dyDescent="0.25">
      <c r="B12" s="4" t="s">
        <v>23</v>
      </c>
      <c r="C12" s="19">
        <v>1308</v>
      </c>
      <c r="D12" s="19">
        <v>716</v>
      </c>
      <c r="E12" s="19">
        <v>592</v>
      </c>
      <c r="F12" s="19">
        <v>20</v>
      </c>
      <c r="G12" s="19">
        <v>1398</v>
      </c>
      <c r="H12" s="19">
        <v>7</v>
      </c>
      <c r="I12" s="19">
        <v>0</v>
      </c>
      <c r="J12" s="19">
        <v>900</v>
      </c>
      <c r="K12" s="19">
        <v>35</v>
      </c>
      <c r="L12" s="19">
        <v>361</v>
      </c>
      <c r="M12" s="19">
        <v>84</v>
      </c>
      <c r="N12" s="19">
        <v>11</v>
      </c>
      <c r="O12" s="19">
        <v>209</v>
      </c>
      <c r="P12" s="19">
        <v>113</v>
      </c>
      <c r="Q12" s="19">
        <v>96</v>
      </c>
      <c r="R12" s="19">
        <v>1351591</v>
      </c>
      <c r="S12" s="19">
        <v>683316</v>
      </c>
      <c r="T12" s="39">
        <f t="shared" ref="T12:T28" si="3">+(G12/R12)*100</f>
        <v>0.10343365707525427</v>
      </c>
      <c r="U12" s="39">
        <f t="shared" ref="U12:U28" si="4">+G12/S12*100</f>
        <v>0.20459055546774846</v>
      </c>
      <c r="V12" s="39">
        <f t="shared" si="0"/>
        <v>0.19141948966510369</v>
      </c>
      <c r="W12" s="42">
        <f t="shared" si="1"/>
        <v>0.14949928469241774</v>
      </c>
      <c r="X12" s="42">
        <f t="shared" si="2"/>
        <v>0.15978593272171254</v>
      </c>
      <c r="Y12" s="42">
        <f>'Órdenes y Medidas'!C13/'Denuncias-Renuncias'!G12</f>
        <v>0.2067238912732475</v>
      </c>
      <c r="Z12" s="42">
        <f>'Órdenes y Medidas'!C13/'Denuncias-Renuncias'!C12</f>
        <v>0.22094801223241589</v>
      </c>
    </row>
    <row r="13" spans="2:26" ht="20.100000000000001" customHeight="1" thickBot="1" x14ac:dyDescent="0.25">
      <c r="B13" s="4" t="s">
        <v>24</v>
      </c>
      <c r="C13" s="19">
        <v>799</v>
      </c>
      <c r="D13" s="19">
        <v>512</v>
      </c>
      <c r="E13" s="19">
        <v>287</v>
      </c>
      <c r="F13" s="19">
        <v>12</v>
      </c>
      <c r="G13" s="19">
        <v>946</v>
      </c>
      <c r="H13" s="19">
        <v>15</v>
      </c>
      <c r="I13" s="19">
        <v>1</v>
      </c>
      <c r="J13" s="19">
        <v>509</v>
      </c>
      <c r="K13" s="19">
        <v>16</v>
      </c>
      <c r="L13" s="19">
        <v>199</v>
      </c>
      <c r="M13" s="19">
        <v>152</v>
      </c>
      <c r="N13" s="19">
        <v>54</v>
      </c>
      <c r="O13" s="19">
        <v>153</v>
      </c>
      <c r="P13" s="19">
        <v>85</v>
      </c>
      <c r="Q13" s="19">
        <v>68</v>
      </c>
      <c r="R13" s="19">
        <v>1009599</v>
      </c>
      <c r="S13" s="19">
        <v>528121</v>
      </c>
      <c r="T13" s="39">
        <f t="shared" si="3"/>
        <v>9.3700568245412286E-2</v>
      </c>
      <c r="U13" s="39">
        <f t="shared" si="4"/>
        <v>0.17912561704609362</v>
      </c>
      <c r="V13" s="39">
        <f t="shared" si="0"/>
        <v>0.15129108670172176</v>
      </c>
      <c r="W13" s="42">
        <f t="shared" si="1"/>
        <v>0.16173361522198731</v>
      </c>
      <c r="X13" s="42">
        <f t="shared" si="2"/>
        <v>0.19148936170212766</v>
      </c>
      <c r="Y13" s="42">
        <f>'Órdenes y Medidas'!C14/'Denuncias-Renuncias'!G13</f>
        <v>0.17970401691331925</v>
      </c>
      <c r="Z13" s="42">
        <f>'Órdenes y Medidas'!C14/'Denuncias-Renuncias'!C13</f>
        <v>0.21276595744680851</v>
      </c>
    </row>
    <row r="14" spans="2:26" ht="20.100000000000001" customHeight="1" thickBot="1" x14ac:dyDescent="0.25">
      <c r="B14" s="4" t="s">
        <v>25</v>
      </c>
      <c r="C14" s="19">
        <v>2221</v>
      </c>
      <c r="D14" s="19">
        <v>1179</v>
      </c>
      <c r="E14" s="19">
        <v>1042</v>
      </c>
      <c r="F14" s="19">
        <v>1</v>
      </c>
      <c r="G14" s="19">
        <v>2365</v>
      </c>
      <c r="H14" s="19">
        <v>98</v>
      </c>
      <c r="I14" s="19">
        <v>24</v>
      </c>
      <c r="J14" s="19">
        <v>1309</v>
      </c>
      <c r="K14" s="19">
        <v>73</v>
      </c>
      <c r="L14" s="19">
        <v>511</v>
      </c>
      <c r="M14" s="19">
        <v>258</v>
      </c>
      <c r="N14" s="19">
        <v>92</v>
      </c>
      <c r="O14" s="19">
        <v>383</v>
      </c>
      <c r="P14" s="19">
        <v>223</v>
      </c>
      <c r="Q14" s="19">
        <v>160</v>
      </c>
      <c r="R14" s="19">
        <v>1231768</v>
      </c>
      <c r="S14" s="19">
        <v>617858</v>
      </c>
      <c r="T14" s="39">
        <f t="shared" si="3"/>
        <v>0.19200044164160784</v>
      </c>
      <c r="U14" s="39">
        <f t="shared" si="4"/>
        <v>0.3827740354579855</v>
      </c>
      <c r="V14" s="39">
        <f t="shared" si="0"/>
        <v>0.35946770940895806</v>
      </c>
      <c r="W14" s="42">
        <f t="shared" si="1"/>
        <v>0.16194503171247357</v>
      </c>
      <c r="X14" s="42">
        <f t="shared" si="2"/>
        <v>0.1724448446645655</v>
      </c>
      <c r="Y14" s="42">
        <f>'Órdenes y Medidas'!C15/'Denuncias-Renuncias'!G14</f>
        <v>0.22621564482029599</v>
      </c>
      <c r="Z14" s="42">
        <f>'Órdenes y Medidas'!C15/'Denuncias-Renuncias'!C14</f>
        <v>0.24088248536695184</v>
      </c>
    </row>
    <row r="15" spans="2:26" ht="20.100000000000001" customHeight="1" thickBot="1" x14ac:dyDescent="0.25">
      <c r="B15" s="4" t="s">
        <v>26</v>
      </c>
      <c r="C15" s="19">
        <v>2762</v>
      </c>
      <c r="D15" s="19">
        <v>1894</v>
      </c>
      <c r="E15" s="19">
        <v>868</v>
      </c>
      <c r="F15" s="19">
        <v>4</v>
      </c>
      <c r="G15" s="19">
        <v>3003</v>
      </c>
      <c r="H15" s="19">
        <v>28</v>
      </c>
      <c r="I15" s="19">
        <v>2</v>
      </c>
      <c r="J15" s="19">
        <v>1956</v>
      </c>
      <c r="K15" s="19">
        <v>33</v>
      </c>
      <c r="L15" s="19">
        <v>519</v>
      </c>
      <c r="M15" s="19">
        <v>422</v>
      </c>
      <c r="N15" s="19">
        <v>43</v>
      </c>
      <c r="O15" s="19">
        <v>390</v>
      </c>
      <c r="P15" s="19">
        <v>207</v>
      </c>
      <c r="Q15" s="19">
        <v>183</v>
      </c>
      <c r="R15" s="19">
        <v>2238754</v>
      </c>
      <c r="S15" s="19">
        <v>1133717</v>
      </c>
      <c r="T15" s="39">
        <f t="shared" si="3"/>
        <v>0.1341371137695343</v>
      </c>
      <c r="U15" s="39">
        <f t="shared" si="4"/>
        <v>0.26488091825384991</v>
      </c>
      <c r="V15" s="39">
        <f t="shared" si="0"/>
        <v>0.24362340866371412</v>
      </c>
      <c r="W15" s="42">
        <f t="shared" si="1"/>
        <v>0.12987012987012986</v>
      </c>
      <c r="X15" s="42">
        <f t="shared" si="2"/>
        <v>0.14120202751629254</v>
      </c>
      <c r="Y15" s="42">
        <f>'Órdenes y Medidas'!C16/'Denuncias-Renuncias'!G15</f>
        <v>0.19480519480519481</v>
      </c>
      <c r="Z15" s="42">
        <f>'Órdenes y Medidas'!C16/'Denuncias-Renuncias'!C15</f>
        <v>0.2118030412744388</v>
      </c>
    </row>
    <row r="16" spans="2:26" ht="20.100000000000001" customHeight="1" thickBot="1" x14ac:dyDescent="0.25">
      <c r="B16" s="4" t="s">
        <v>27</v>
      </c>
      <c r="C16" s="19">
        <v>698</v>
      </c>
      <c r="D16" s="19">
        <v>391</v>
      </c>
      <c r="E16" s="19">
        <v>307</v>
      </c>
      <c r="F16" s="19">
        <v>0</v>
      </c>
      <c r="G16" s="19">
        <v>720</v>
      </c>
      <c r="H16" s="19">
        <v>0</v>
      </c>
      <c r="I16" s="19">
        <v>0</v>
      </c>
      <c r="J16" s="19">
        <v>446</v>
      </c>
      <c r="K16" s="19">
        <v>10</v>
      </c>
      <c r="L16" s="19">
        <v>174</v>
      </c>
      <c r="M16" s="19">
        <v>74</v>
      </c>
      <c r="N16" s="19">
        <v>16</v>
      </c>
      <c r="O16" s="19">
        <v>112</v>
      </c>
      <c r="P16" s="19">
        <v>49</v>
      </c>
      <c r="Q16" s="19">
        <v>63</v>
      </c>
      <c r="R16" s="19">
        <v>590851</v>
      </c>
      <c r="S16" s="19">
        <v>304529</v>
      </c>
      <c r="T16" s="39">
        <f t="shared" si="3"/>
        <v>0.12185813343804106</v>
      </c>
      <c r="U16" s="39">
        <f t="shared" si="4"/>
        <v>0.23643068476237072</v>
      </c>
      <c r="V16" s="39">
        <f t="shared" si="0"/>
        <v>0.22920641383907611</v>
      </c>
      <c r="W16" s="42">
        <f t="shared" si="1"/>
        <v>0.15555555555555556</v>
      </c>
      <c r="X16" s="42">
        <f t="shared" si="2"/>
        <v>0.16045845272206305</v>
      </c>
      <c r="Y16" s="42">
        <f>'Órdenes y Medidas'!C17/'Denuncias-Renuncias'!G16</f>
        <v>0.15833333333333333</v>
      </c>
      <c r="Z16" s="42">
        <f>'Órdenes y Medidas'!C17/'Denuncias-Renuncias'!C16</f>
        <v>0.16332378223495703</v>
      </c>
    </row>
    <row r="17" spans="2:28" ht="20.100000000000001" customHeight="1" thickBot="1" x14ac:dyDescent="0.25">
      <c r="B17" s="4" t="s">
        <v>28</v>
      </c>
      <c r="C17" s="19">
        <v>1715</v>
      </c>
      <c r="D17" s="19">
        <v>1010</v>
      </c>
      <c r="E17" s="19">
        <v>705</v>
      </c>
      <c r="F17" s="19">
        <v>13</v>
      </c>
      <c r="G17" s="19">
        <v>1864</v>
      </c>
      <c r="H17" s="19">
        <v>19</v>
      </c>
      <c r="I17" s="19">
        <v>1</v>
      </c>
      <c r="J17" s="19">
        <v>1384</v>
      </c>
      <c r="K17" s="19">
        <v>46</v>
      </c>
      <c r="L17" s="19">
        <v>348</v>
      </c>
      <c r="M17" s="19">
        <v>42</v>
      </c>
      <c r="N17" s="19">
        <v>24</v>
      </c>
      <c r="O17" s="19">
        <v>193</v>
      </c>
      <c r="P17" s="19">
        <v>85</v>
      </c>
      <c r="Q17" s="19">
        <v>108</v>
      </c>
      <c r="R17" s="19">
        <v>2391682</v>
      </c>
      <c r="S17" s="19">
        <v>1214178</v>
      </c>
      <c r="T17" s="39">
        <f t="shared" si="3"/>
        <v>7.7936782565575194E-2</v>
      </c>
      <c r="U17" s="39">
        <f t="shared" si="4"/>
        <v>0.15351950043568571</v>
      </c>
      <c r="V17" s="39">
        <f t="shared" si="0"/>
        <v>0.14124782363047261</v>
      </c>
      <c r="W17" s="42">
        <f t="shared" si="1"/>
        <v>0.10354077253218884</v>
      </c>
      <c r="X17" s="42">
        <f t="shared" si="2"/>
        <v>0.11253644314868805</v>
      </c>
      <c r="Y17" s="42">
        <f>'Órdenes y Medidas'!C18/'Denuncias-Renuncias'!G17</f>
        <v>0.29452789699570814</v>
      </c>
      <c r="Z17" s="42">
        <f>'Órdenes y Medidas'!C18/'Denuncias-Renuncias'!C17</f>
        <v>0.32011661807580177</v>
      </c>
    </row>
    <row r="18" spans="2:28" ht="20.100000000000001" customHeight="1" thickBot="1" x14ac:dyDescent="0.25">
      <c r="B18" s="4" t="s">
        <v>29</v>
      </c>
      <c r="C18" s="19">
        <v>1657</v>
      </c>
      <c r="D18" s="19">
        <v>1005</v>
      </c>
      <c r="E18" s="19">
        <v>652</v>
      </c>
      <c r="F18" s="19">
        <v>12</v>
      </c>
      <c r="G18" s="19">
        <v>1889</v>
      </c>
      <c r="H18" s="19">
        <v>15</v>
      </c>
      <c r="I18" s="19">
        <v>1</v>
      </c>
      <c r="J18" s="19">
        <v>1494</v>
      </c>
      <c r="K18" s="19">
        <v>29</v>
      </c>
      <c r="L18" s="19">
        <v>214</v>
      </c>
      <c r="M18" s="19">
        <v>90</v>
      </c>
      <c r="N18" s="19">
        <v>46</v>
      </c>
      <c r="O18" s="19">
        <v>237</v>
      </c>
      <c r="P18" s="19">
        <v>140</v>
      </c>
      <c r="Q18" s="19">
        <v>97</v>
      </c>
      <c r="R18" s="19">
        <v>2104433</v>
      </c>
      <c r="S18" s="19">
        <v>1049210</v>
      </c>
      <c r="T18" s="39">
        <f t="shared" si="3"/>
        <v>8.9762895753868144E-2</v>
      </c>
      <c r="U18" s="39">
        <f t="shared" si="4"/>
        <v>0.18004022073750725</v>
      </c>
      <c r="V18" s="39">
        <f t="shared" si="0"/>
        <v>0.15792834608896217</v>
      </c>
      <c r="W18" s="42">
        <f t="shared" si="1"/>
        <v>0.12546320804658551</v>
      </c>
      <c r="X18" s="42">
        <f t="shared" si="2"/>
        <v>0.14302957151478576</v>
      </c>
      <c r="Y18" s="42">
        <f>'Órdenes y Medidas'!C19/'Denuncias-Renuncias'!G18</f>
        <v>0.2641609317098994</v>
      </c>
      <c r="Z18" s="42">
        <f>'Órdenes y Medidas'!C19/'Denuncias-Renuncias'!C18</f>
        <v>0.30114665057332529</v>
      </c>
      <c r="AB18" s="58"/>
    </row>
    <row r="19" spans="2:28" ht="20.100000000000001" customHeight="1" thickBot="1" x14ac:dyDescent="0.25">
      <c r="B19" s="4" t="s">
        <v>30</v>
      </c>
      <c r="C19" s="19">
        <v>6717</v>
      </c>
      <c r="D19" s="19">
        <v>3545</v>
      </c>
      <c r="E19" s="19">
        <v>3172</v>
      </c>
      <c r="F19" s="19">
        <v>8</v>
      </c>
      <c r="G19" s="19">
        <v>6849</v>
      </c>
      <c r="H19" s="19">
        <v>23</v>
      </c>
      <c r="I19" s="19">
        <v>9</v>
      </c>
      <c r="J19" s="19">
        <v>5244</v>
      </c>
      <c r="K19" s="19">
        <v>170</v>
      </c>
      <c r="L19" s="19">
        <v>895</v>
      </c>
      <c r="M19" s="19">
        <v>444</v>
      </c>
      <c r="N19" s="19">
        <v>64</v>
      </c>
      <c r="O19" s="19">
        <v>678</v>
      </c>
      <c r="P19" s="19">
        <v>311</v>
      </c>
      <c r="Q19" s="19">
        <v>367</v>
      </c>
      <c r="R19" s="19">
        <v>8012231</v>
      </c>
      <c r="S19" s="19">
        <v>4068533</v>
      </c>
      <c r="T19" s="39">
        <f t="shared" si="3"/>
        <v>8.5481808999266246E-2</v>
      </c>
      <c r="U19" s="39">
        <f t="shared" si="4"/>
        <v>0.16834077540971154</v>
      </c>
      <c r="V19" s="39">
        <f t="shared" si="0"/>
        <v>0.16509636274303294</v>
      </c>
      <c r="W19" s="42">
        <f t="shared" si="1"/>
        <v>9.8992553657468244E-2</v>
      </c>
      <c r="X19" s="42">
        <f t="shared" si="2"/>
        <v>0.10093791871371148</v>
      </c>
      <c r="Y19" s="42">
        <f>'Órdenes y Medidas'!C20/'Denuncias-Renuncias'!G19</f>
        <v>0.20659950357716456</v>
      </c>
      <c r="Z19" s="42">
        <f>'Órdenes y Medidas'!C20/'Denuncias-Renuncias'!C19</f>
        <v>0.21065952061932411</v>
      </c>
      <c r="AB19" s="58"/>
    </row>
    <row r="20" spans="2:28" ht="20.100000000000001" customHeight="1" thickBot="1" x14ac:dyDescent="0.25">
      <c r="B20" s="4" t="s">
        <v>31</v>
      </c>
      <c r="C20" s="19">
        <v>6845</v>
      </c>
      <c r="D20" s="19">
        <v>3929</v>
      </c>
      <c r="E20" s="19">
        <v>2916</v>
      </c>
      <c r="F20" s="19">
        <v>5</v>
      </c>
      <c r="G20" s="19">
        <v>7302</v>
      </c>
      <c r="H20" s="19">
        <v>119</v>
      </c>
      <c r="I20" s="19">
        <v>51</v>
      </c>
      <c r="J20" s="19">
        <v>4735</v>
      </c>
      <c r="K20" s="19">
        <v>157</v>
      </c>
      <c r="L20" s="19">
        <v>1246</v>
      </c>
      <c r="M20" s="19">
        <v>575</v>
      </c>
      <c r="N20" s="19">
        <v>419</v>
      </c>
      <c r="O20" s="19">
        <v>939</v>
      </c>
      <c r="P20" s="19">
        <v>534</v>
      </c>
      <c r="Q20" s="19">
        <v>405</v>
      </c>
      <c r="R20" s="19">
        <v>5319285</v>
      </c>
      <c r="S20" s="19">
        <v>2703433</v>
      </c>
      <c r="T20" s="39">
        <f t="shared" si="3"/>
        <v>0.13727408852881542</v>
      </c>
      <c r="U20" s="39">
        <f t="shared" si="4"/>
        <v>0.27010101600446546</v>
      </c>
      <c r="V20" s="39">
        <f t="shared" si="0"/>
        <v>0.2531965837511046</v>
      </c>
      <c r="W20" s="42">
        <f t="shared" si="1"/>
        <v>0.128594905505341</v>
      </c>
      <c r="X20" s="42">
        <f t="shared" si="2"/>
        <v>0.13718042366691016</v>
      </c>
      <c r="Y20" s="42">
        <f>'Órdenes y Medidas'!C21/'Denuncias-Renuncias'!G20</f>
        <v>0.17803341550260202</v>
      </c>
      <c r="Z20" s="42">
        <f>'Órdenes y Medidas'!C21/'Denuncias-Renuncias'!C20</f>
        <v>0.18991964937910885</v>
      </c>
      <c r="AB20" s="58"/>
    </row>
    <row r="21" spans="2:28" ht="20.100000000000001" customHeight="1" thickBot="1" x14ac:dyDescent="0.25">
      <c r="B21" s="4" t="s">
        <v>32</v>
      </c>
      <c r="C21" s="19">
        <v>843</v>
      </c>
      <c r="D21" s="19">
        <v>771</v>
      </c>
      <c r="E21" s="19">
        <v>72</v>
      </c>
      <c r="F21" s="19">
        <v>0</v>
      </c>
      <c r="G21" s="19">
        <v>922</v>
      </c>
      <c r="H21" s="19">
        <v>12</v>
      </c>
      <c r="I21" s="19">
        <v>11</v>
      </c>
      <c r="J21" s="19">
        <v>653</v>
      </c>
      <c r="K21" s="19">
        <v>16</v>
      </c>
      <c r="L21" s="19">
        <v>178</v>
      </c>
      <c r="M21" s="19">
        <v>47</v>
      </c>
      <c r="N21" s="19">
        <v>5</v>
      </c>
      <c r="O21" s="19">
        <v>12</v>
      </c>
      <c r="P21" s="19">
        <v>12</v>
      </c>
      <c r="Q21" s="19">
        <v>0</v>
      </c>
      <c r="R21" s="19">
        <v>1054681</v>
      </c>
      <c r="S21" s="19">
        <v>533004</v>
      </c>
      <c r="T21" s="39">
        <f t="shared" si="3"/>
        <v>8.7419798024236717E-2</v>
      </c>
      <c r="U21" s="39">
        <f t="shared" si="4"/>
        <v>0.17298181627154768</v>
      </c>
      <c r="V21" s="39">
        <f t="shared" si="0"/>
        <v>0.15816016390120899</v>
      </c>
      <c r="W21" s="42">
        <f t="shared" si="1"/>
        <v>1.3015184381778741E-2</v>
      </c>
      <c r="X21" s="42">
        <f t="shared" si="2"/>
        <v>1.4234875444839857E-2</v>
      </c>
      <c r="Y21" s="42">
        <f>'Órdenes y Medidas'!C22/'Denuncias-Renuncias'!G21</f>
        <v>0.24186550976138829</v>
      </c>
      <c r="Z21" s="42">
        <f>'Órdenes y Medidas'!C22/'Denuncias-Renuncias'!C21</f>
        <v>0.26453143534994067</v>
      </c>
      <c r="AB21" s="58"/>
    </row>
    <row r="22" spans="2:28" ht="20.100000000000001" customHeight="1" thickBot="1" x14ac:dyDescent="0.25">
      <c r="B22" s="4" t="s">
        <v>33</v>
      </c>
      <c r="C22" s="19">
        <v>1815</v>
      </c>
      <c r="D22" s="19">
        <v>1369</v>
      </c>
      <c r="E22" s="19">
        <v>446</v>
      </c>
      <c r="F22" s="19">
        <v>2</v>
      </c>
      <c r="G22" s="19">
        <v>2006</v>
      </c>
      <c r="H22" s="19">
        <v>12</v>
      </c>
      <c r="I22" s="19">
        <v>0</v>
      </c>
      <c r="J22" s="19">
        <v>1616</v>
      </c>
      <c r="K22" s="19">
        <v>38</v>
      </c>
      <c r="L22" s="19">
        <v>263</v>
      </c>
      <c r="M22" s="19">
        <v>61</v>
      </c>
      <c r="N22" s="19">
        <v>16</v>
      </c>
      <c r="O22" s="19">
        <v>103</v>
      </c>
      <c r="P22" s="19">
        <v>75</v>
      </c>
      <c r="Q22" s="19">
        <v>28</v>
      </c>
      <c r="R22" s="19">
        <v>2705833</v>
      </c>
      <c r="S22" s="19">
        <v>1404089</v>
      </c>
      <c r="T22" s="39">
        <f t="shared" si="3"/>
        <v>7.4136134787327973E-2</v>
      </c>
      <c r="U22" s="39">
        <f t="shared" si="4"/>
        <v>0.14286843640253574</v>
      </c>
      <c r="V22" s="39">
        <f t="shared" si="0"/>
        <v>0.12926531010498621</v>
      </c>
      <c r="W22" s="42">
        <f t="shared" si="1"/>
        <v>5.1345962113659022E-2</v>
      </c>
      <c r="X22" s="42">
        <f t="shared" si="2"/>
        <v>5.674931129476584E-2</v>
      </c>
      <c r="Y22" s="42">
        <f>'Órdenes y Medidas'!C23/'Denuncias-Renuncias'!G22</f>
        <v>0.24975074775672981</v>
      </c>
      <c r="Z22" s="42">
        <f>'Órdenes y Medidas'!C23/'Denuncias-Renuncias'!C22</f>
        <v>0.27603305785123966</v>
      </c>
      <c r="AB22" s="58"/>
    </row>
    <row r="23" spans="2:28" ht="20.100000000000001" customHeight="1" thickBot="1" x14ac:dyDescent="0.25">
      <c r="B23" s="4" t="s">
        <v>34</v>
      </c>
      <c r="C23" s="19">
        <v>7870</v>
      </c>
      <c r="D23" s="19">
        <v>4196</v>
      </c>
      <c r="E23" s="19">
        <v>3674</v>
      </c>
      <c r="F23" s="19">
        <v>4</v>
      </c>
      <c r="G23" s="19">
        <v>8892</v>
      </c>
      <c r="H23" s="19">
        <v>67</v>
      </c>
      <c r="I23" s="19">
        <v>23</v>
      </c>
      <c r="J23" s="19">
        <v>6792</v>
      </c>
      <c r="K23" s="19">
        <v>64</v>
      </c>
      <c r="L23" s="19">
        <v>1338</v>
      </c>
      <c r="M23" s="19">
        <v>402</v>
      </c>
      <c r="N23" s="19">
        <v>206</v>
      </c>
      <c r="O23" s="19">
        <v>926</v>
      </c>
      <c r="P23" s="19">
        <v>454</v>
      </c>
      <c r="Q23" s="19">
        <v>472</v>
      </c>
      <c r="R23" s="19">
        <v>7009268</v>
      </c>
      <c r="S23" s="19">
        <v>3653105</v>
      </c>
      <c r="T23" s="39">
        <f t="shared" si="3"/>
        <v>0.12686060798360113</v>
      </c>
      <c r="U23" s="39">
        <f t="shared" si="4"/>
        <v>0.24340937366979595</v>
      </c>
      <c r="V23" s="39">
        <f t="shared" si="0"/>
        <v>0.21543317260248473</v>
      </c>
      <c r="W23" s="42">
        <f t="shared" si="1"/>
        <v>0.10413855150697256</v>
      </c>
      <c r="X23" s="42">
        <f t="shared" si="2"/>
        <v>0.11766200762388818</v>
      </c>
      <c r="Y23" s="42">
        <f>'Órdenes y Medidas'!C24/'Denuncias-Renuncias'!G23</f>
        <v>0.17555105713000449</v>
      </c>
      <c r="Z23" s="42">
        <f>'Órdenes y Medidas'!C24/'Denuncias-Renuncias'!C23</f>
        <v>0.19834815756035579</v>
      </c>
      <c r="AB23" s="58"/>
    </row>
    <row r="24" spans="2:28" ht="20.100000000000001" customHeight="1" thickBot="1" x14ac:dyDescent="0.25">
      <c r="B24" s="4" t="s">
        <v>35</v>
      </c>
      <c r="C24" s="19">
        <v>1885</v>
      </c>
      <c r="D24" s="19">
        <v>1265</v>
      </c>
      <c r="E24" s="19">
        <v>620</v>
      </c>
      <c r="F24" s="19">
        <v>2</v>
      </c>
      <c r="G24" s="19">
        <v>2013</v>
      </c>
      <c r="H24" s="19">
        <v>2</v>
      </c>
      <c r="I24" s="19">
        <v>2</v>
      </c>
      <c r="J24" s="19">
        <v>1373</v>
      </c>
      <c r="K24" s="19">
        <v>42</v>
      </c>
      <c r="L24" s="19">
        <v>419</v>
      </c>
      <c r="M24" s="19">
        <v>131</v>
      </c>
      <c r="N24" s="19">
        <v>44</v>
      </c>
      <c r="O24" s="19">
        <v>143</v>
      </c>
      <c r="P24" s="19">
        <v>103</v>
      </c>
      <c r="Q24" s="19">
        <v>40</v>
      </c>
      <c r="R24" s="19">
        <v>1568492</v>
      </c>
      <c r="S24" s="19">
        <v>782454</v>
      </c>
      <c r="T24" s="39">
        <f t="shared" si="3"/>
        <v>0.12833983214450567</v>
      </c>
      <c r="U24" s="39">
        <f t="shared" si="4"/>
        <v>0.25726751987976287</v>
      </c>
      <c r="V24" s="39">
        <f t="shared" si="0"/>
        <v>0.24090873073688676</v>
      </c>
      <c r="W24" s="42">
        <f t="shared" si="1"/>
        <v>7.1038251366120214E-2</v>
      </c>
      <c r="X24" s="42">
        <f t="shared" si="2"/>
        <v>7.586206896551724E-2</v>
      </c>
      <c r="Y24" s="42">
        <f>'Órdenes y Medidas'!C25/'Denuncias-Renuncias'!G24</f>
        <v>0.23745653253849974</v>
      </c>
      <c r="Z24" s="42">
        <f>'Órdenes y Medidas'!C25/'Denuncias-Renuncias'!C24</f>
        <v>0.25358090185676391</v>
      </c>
      <c r="AB24" s="58"/>
    </row>
    <row r="25" spans="2:28" ht="20.100000000000001" customHeight="1" thickBot="1" x14ac:dyDescent="0.25">
      <c r="B25" s="4" t="s">
        <v>36</v>
      </c>
      <c r="C25" s="19">
        <v>657</v>
      </c>
      <c r="D25" s="19">
        <v>257</v>
      </c>
      <c r="E25" s="19">
        <v>400</v>
      </c>
      <c r="F25" s="19">
        <v>2</v>
      </c>
      <c r="G25" s="19">
        <v>697</v>
      </c>
      <c r="H25" s="19">
        <v>0</v>
      </c>
      <c r="I25" s="19">
        <v>0</v>
      </c>
      <c r="J25" s="19">
        <v>644</v>
      </c>
      <c r="K25" s="19">
        <v>2</v>
      </c>
      <c r="L25" s="19">
        <v>16</v>
      </c>
      <c r="M25" s="19">
        <v>0</v>
      </c>
      <c r="N25" s="19">
        <v>35</v>
      </c>
      <c r="O25" s="19">
        <v>13</v>
      </c>
      <c r="P25" s="19">
        <v>5</v>
      </c>
      <c r="Q25" s="19">
        <v>8</v>
      </c>
      <c r="R25" s="19">
        <v>678333</v>
      </c>
      <c r="S25" s="19">
        <v>342414</v>
      </c>
      <c r="T25" s="39">
        <f t="shared" si="3"/>
        <v>0.10275189324417358</v>
      </c>
      <c r="U25" s="39">
        <f t="shared" si="4"/>
        <v>0.20355476119551186</v>
      </c>
      <c r="V25" s="39">
        <f t="shared" si="0"/>
        <v>0.19187299584713241</v>
      </c>
      <c r="W25" s="42">
        <f t="shared" si="1"/>
        <v>1.8651362984218076E-2</v>
      </c>
      <c r="X25" s="42">
        <f t="shared" si="2"/>
        <v>1.9786910197869101E-2</v>
      </c>
      <c r="Y25" s="42">
        <f>'Órdenes y Medidas'!C26/'Denuncias-Renuncias'!G25</f>
        <v>0.18077474892395984</v>
      </c>
      <c r="Z25" s="42">
        <f>'Órdenes y Medidas'!C26/'Denuncias-Renuncias'!C25</f>
        <v>0.19178082191780821</v>
      </c>
      <c r="AB25" s="58"/>
    </row>
    <row r="26" spans="2:28" ht="20.100000000000001" customHeight="1" thickBot="1" x14ac:dyDescent="0.25">
      <c r="B26" s="5" t="s">
        <v>37</v>
      </c>
      <c r="C26" s="19">
        <v>1804</v>
      </c>
      <c r="D26" s="19">
        <v>905</v>
      </c>
      <c r="E26" s="19">
        <v>899</v>
      </c>
      <c r="F26" s="19">
        <v>13</v>
      </c>
      <c r="G26" s="19">
        <v>1867</v>
      </c>
      <c r="H26" s="19">
        <v>50</v>
      </c>
      <c r="I26" s="19">
        <v>1</v>
      </c>
      <c r="J26" s="19">
        <v>1278</v>
      </c>
      <c r="K26" s="19">
        <v>10</v>
      </c>
      <c r="L26" s="19">
        <v>467</v>
      </c>
      <c r="M26" s="19">
        <v>27</v>
      </c>
      <c r="N26" s="19">
        <v>34</v>
      </c>
      <c r="O26" s="19">
        <v>211</v>
      </c>
      <c r="P26" s="19">
        <v>108</v>
      </c>
      <c r="Q26" s="19">
        <v>103</v>
      </c>
      <c r="R26" s="19">
        <v>2227684</v>
      </c>
      <c r="S26" s="19">
        <v>1144196</v>
      </c>
      <c r="T26" s="39">
        <f t="shared" si="3"/>
        <v>8.3809014204887233E-2</v>
      </c>
      <c r="U26" s="39">
        <f t="shared" si="4"/>
        <v>0.16317134476960241</v>
      </c>
      <c r="V26" s="39">
        <f t="shared" si="0"/>
        <v>0.1576652951067824</v>
      </c>
      <c r="W26" s="42">
        <f t="shared" si="1"/>
        <v>0.11301553294054634</v>
      </c>
      <c r="X26" s="42">
        <f t="shared" si="2"/>
        <v>0.11696230598669623</v>
      </c>
      <c r="Y26" s="42">
        <f>'Órdenes y Medidas'!C27/'Denuncias-Renuncias'!G26</f>
        <v>0.15907873594001071</v>
      </c>
      <c r="Z26" s="42">
        <f>'Órdenes y Medidas'!C27/'Denuncias-Renuncias'!C26</f>
        <v>0.16463414634146342</v>
      </c>
      <c r="AB26" s="58"/>
    </row>
    <row r="27" spans="2:28" ht="20.100000000000001" customHeight="1" thickBot="1" x14ac:dyDescent="0.25">
      <c r="B27" s="6" t="s">
        <v>38</v>
      </c>
      <c r="C27" s="20">
        <v>220</v>
      </c>
      <c r="D27" s="20">
        <v>99</v>
      </c>
      <c r="E27" s="20">
        <v>121</v>
      </c>
      <c r="F27" s="20">
        <v>0</v>
      </c>
      <c r="G27" s="20">
        <v>266</v>
      </c>
      <c r="H27" s="20">
        <v>0</v>
      </c>
      <c r="I27" s="20">
        <v>0</v>
      </c>
      <c r="J27" s="20">
        <v>217</v>
      </c>
      <c r="K27" s="20">
        <v>0</v>
      </c>
      <c r="L27" s="20">
        <v>49</v>
      </c>
      <c r="M27" s="20">
        <v>0</v>
      </c>
      <c r="N27" s="20">
        <v>0</v>
      </c>
      <c r="O27" s="20">
        <v>9</v>
      </c>
      <c r="P27" s="20">
        <v>4</v>
      </c>
      <c r="Q27" s="20">
        <v>5</v>
      </c>
      <c r="R27" s="20">
        <v>324184</v>
      </c>
      <c r="S27" s="20">
        <v>164205</v>
      </c>
      <c r="T27" s="39">
        <f t="shared" si="3"/>
        <v>8.2052167904646742E-2</v>
      </c>
      <c r="U27" s="39">
        <f t="shared" si="4"/>
        <v>0.16199263116226667</v>
      </c>
      <c r="V27" s="39">
        <f t="shared" si="0"/>
        <v>0.13397886787856644</v>
      </c>
      <c r="W27" s="43">
        <f t="shared" si="1"/>
        <v>3.3834586466165412E-2</v>
      </c>
      <c r="X27" s="43">
        <f t="shared" si="2"/>
        <v>4.0909090909090909E-2</v>
      </c>
      <c r="Y27" s="43">
        <f>'Órdenes y Medidas'!C28/'Denuncias-Renuncias'!G27</f>
        <v>0.21052631578947367</v>
      </c>
      <c r="Z27" s="43">
        <f>'Órdenes y Medidas'!C28/'Denuncias-Renuncias'!C27</f>
        <v>0.25454545454545452</v>
      </c>
      <c r="AB27" s="58"/>
    </row>
    <row r="28" spans="2:28" ht="20.100000000000001" customHeight="1" thickBot="1" x14ac:dyDescent="0.25">
      <c r="B28" s="7" t="s">
        <v>39</v>
      </c>
      <c r="C28" s="9">
        <f>SUM(C11:C27)</f>
        <v>49156</v>
      </c>
      <c r="D28" s="9">
        <f t="shared" ref="D28:Q28" si="5">SUM(D11:D27)</f>
        <v>29990</v>
      </c>
      <c r="E28" s="9">
        <f t="shared" si="5"/>
        <v>19166</v>
      </c>
      <c r="F28" s="9">
        <f t="shared" si="5"/>
        <v>121</v>
      </c>
      <c r="G28" s="9">
        <f t="shared" si="5"/>
        <v>53268</v>
      </c>
      <c r="H28" s="9">
        <f t="shared" si="5"/>
        <v>543</v>
      </c>
      <c r="I28" s="9">
        <f t="shared" si="5"/>
        <v>134</v>
      </c>
      <c r="J28" s="9">
        <f t="shared" si="5"/>
        <v>37965</v>
      </c>
      <c r="K28" s="9">
        <f t="shared" si="5"/>
        <v>890</v>
      </c>
      <c r="L28" s="9">
        <f t="shared" si="5"/>
        <v>8669</v>
      </c>
      <c r="M28" s="9">
        <f t="shared" si="5"/>
        <v>3705</v>
      </c>
      <c r="N28" s="9">
        <f t="shared" si="5"/>
        <v>1362</v>
      </c>
      <c r="O28" s="9">
        <f t="shared" si="5"/>
        <v>5480</v>
      </c>
      <c r="P28" s="9">
        <f t="shared" si="5"/>
        <v>3051</v>
      </c>
      <c r="Q28" s="9">
        <f t="shared" si="5"/>
        <v>2429</v>
      </c>
      <c r="R28" s="9">
        <f>SUM(R11:R27)</f>
        <v>48619695</v>
      </c>
      <c r="S28" s="9">
        <f>SUM(S11:S27)</f>
        <v>24792824</v>
      </c>
      <c r="T28" s="40">
        <f t="shared" si="3"/>
        <v>0.10956053920124344</v>
      </c>
      <c r="U28" s="40">
        <f t="shared" si="4"/>
        <v>0.21485249118857941</v>
      </c>
      <c r="V28" s="40">
        <f t="shared" si="0"/>
        <v>0.19826704694874611</v>
      </c>
      <c r="W28" s="44">
        <f t="shared" si="1"/>
        <v>0.1028760231283322</v>
      </c>
      <c r="X28" s="44">
        <f t="shared" si="2"/>
        <v>0.11148181300349906</v>
      </c>
      <c r="Y28" s="44">
        <f>'Órdenes y Medidas'!C29/'Denuncias-Renuncias'!G28</f>
        <v>0.20286100473079521</v>
      </c>
      <c r="Z28" s="44">
        <f>'Órdenes y Medidas'!C29/'Denuncias-Renuncias'!C28</f>
        <v>0.2198307429408414</v>
      </c>
      <c r="AB28" s="58"/>
    </row>
    <row r="29" spans="2:28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</row>
    <row r="31" spans="2:28" ht="26.25" customHeight="1" x14ac:dyDescent="0.2">
      <c r="B31" s="83" t="s">
        <v>264</v>
      </c>
      <c r="C31" s="83"/>
      <c r="D31" s="83"/>
      <c r="E31" s="83"/>
      <c r="F31" s="83"/>
      <c r="G31" s="83"/>
      <c r="H31" s="83"/>
      <c r="T31" s="53"/>
      <c r="U31" s="53"/>
    </row>
    <row r="32" spans="2:28" x14ac:dyDescent="0.2">
      <c r="T32" s="53"/>
      <c r="U32" s="53"/>
    </row>
    <row r="33" spans="18:21" x14ac:dyDescent="0.2">
      <c r="T33" s="53"/>
      <c r="U33" s="53"/>
    </row>
    <row r="34" spans="18:21" x14ac:dyDescent="0.2">
      <c r="T34" s="53"/>
      <c r="U34" s="53"/>
    </row>
    <row r="35" spans="18:21" x14ac:dyDescent="0.2">
      <c r="R35" s="59" t="s">
        <v>267</v>
      </c>
      <c r="T35" s="53"/>
      <c r="U35" s="53"/>
    </row>
    <row r="36" spans="18:21" x14ac:dyDescent="0.2">
      <c r="T36" s="53"/>
      <c r="U36" s="53"/>
    </row>
    <row r="37" spans="18:21" x14ac:dyDescent="0.2">
      <c r="T37" s="53"/>
      <c r="U37" s="53"/>
    </row>
    <row r="38" spans="18:21" x14ac:dyDescent="0.2">
      <c r="T38" s="53"/>
      <c r="U38" s="53"/>
    </row>
    <row r="39" spans="18:21" x14ac:dyDescent="0.2">
      <c r="T39" s="53"/>
      <c r="U39" s="53"/>
    </row>
    <row r="40" spans="18:21" x14ac:dyDescent="0.2">
      <c r="T40" s="53"/>
      <c r="U40" s="53"/>
    </row>
    <row r="41" spans="18:21" x14ac:dyDescent="0.2">
      <c r="T41" s="53"/>
      <c r="U41" s="53"/>
    </row>
    <row r="42" spans="18:21" x14ac:dyDescent="0.2">
      <c r="T42" s="53"/>
      <c r="U42" s="53"/>
    </row>
    <row r="43" spans="18:21" x14ac:dyDescent="0.2">
      <c r="T43" s="53"/>
      <c r="U43" s="53"/>
    </row>
    <row r="44" spans="18:21" x14ac:dyDescent="0.2">
      <c r="T44" s="53"/>
      <c r="U44" s="53"/>
    </row>
    <row r="45" spans="18:21" x14ac:dyDescent="0.2">
      <c r="T45" s="53"/>
      <c r="U45" s="53"/>
    </row>
    <row r="46" spans="18:21" x14ac:dyDescent="0.2">
      <c r="T46" s="53"/>
      <c r="U46" s="53"/>
    </row>
    <row r="47" spans="18:21" x14ac:dyDescent="0.2">
      <c r="T47" s="53"/>
      <c r="U47" s="53"/>
    </row>
  </sheetData>
  <mergeCells count="21">
    <mergeCell ref="B31:H31"/>
    <mergeCell ref="C9:C10"/>
    <mergeCell ref="D9:D10"/>
    <mergeCell ref="E9:E10"/>
    <mergeCell ref="G9:G10"/>
    <mergeCell ref="H9:H10"/>
    <mergeCell ref="F9:F10"/>
    <mergeCell ref="S9:S10"/>
    <mergeCell ref="I9:I10"/>
    <mergeCell ref="J9:L9"/>
    <mergeCell ref="M9:M10"/>
    <mergeCell ref="N9:N10"/>
    <mergeCell ref="O9:Q9"/>
    <mergeCell ref="R9:R10"/>
    <mergeCell ref="Z9:Z10"/>
    <mergeCell ref="T9:T10"/>
    <mergeCell ref="U9:U10"/>
    <mergeCell ref="V9:V10"/>
    <mergeCell ref="W9:W10"/>
    <mergeCell ref="X9:X10"/>
    <mergeCell ref="Y9:Y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8:I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625" customWidth="1"/>
    <col min="19" max="19" width="12.25" customWidth="1"/>
  </cols>
  <sheetData>
    <row r="8" spans="2:9" ht="66.75" customHeight="1" x14ac:dyDescent="0.2"/>
    <row r="9" spans="2:9" ht="42.75" customHeight="1" x14ac:dyDescent="0.2">
      <c r="B9" s="10"/>
      <c r="C9" s="89" t="s">
        <v>202</v>
      </c>
      <c r="D9" s="89" t="s">
        <v>179</v>
      </c>
      <c r="E9" s="90" t="s">
        <v>180</v>
      </c>
      <c r="F9" s="91"/>
      <c r="G9" s="92"/>
      <c r="H9" s="92" t="s">
        <v>201</v>
      </c>
      <c r="I9" s="89" t="s">
        <v>182</v>
      </c>
    </row>
    <row r="10" spans="2:9" ht="83.25" customHeight="1" x14ac:dyDescent="0.2">
      <c r="B10" s="10"/>
      <c r="C10" s="89"/>
      <c r="D10" s="89"/>
      <c r="E10" s="45" t="s">
        <v>195</v>
      </c>
      <c r="F10" s="46" t="s">
        <v>196</v>
      </c>
      <c r="G10" s="47" t="s">
        <v>197</v>
      </c>
      <c r="H10" s="92"/>
      <c r="I10" s="89"/>
    </row>
    <row r="11" spans="2:9" ht="20.100000000000001" customHeight="1" thickBot="1" x14ac:dyDescent="0.25">
      <c r="B11" s="3" t="s">
        <v>22</v>
      </c>
      <c r="C11" s="39">
        <f>'Denuncias-Renuncias'!H11/'Denuncias-Renuncias'!$G11</f>
        <v>7.4009153763754994E-3</v>
      </c>
      <c r="D11" s="39">
        <f>'Denuncias-Renuncias'!I11/'Denuncias-Renuncias'!G11</f>
        <v>7.7904372382899987E-4</v>
      </c>
      <c r="E11" s="39">
        <f>'Denuncias-Renuncias'!J11/'Denuncias-Renuncias'!G11</f>
        <v>0.72207615152400428</v>
      </c>
      <c r="F11" s="39">
        <f>'Denuncias-Renuncias'!K11/'Denuncias-Renuncias'!G11</f>
        <v>1.4509689356315122E-2</v>
      </c>
      <c r="G11" s="39">
        <f>'Denuncias-Renuncias'!L11/'Denuncias-Renuncias'!G11</f>
        <v>0.14334404518453597</v>
      </c>
      <c r="H11" s="39">
        <f>'Denuncias-Renuncias'!M11/'Denuncias-Renuncias'!G11</f>
        <v>8.7252897068847993E-2</v>
      </c>
      <c r="I11" s="39">
        <f>'Denuncias-Renuncias'!N11/'Denuncias-Renuncias'!G11</f>
        <v>2.4637257766092123E-2</v>
      </c>
    </row>
    <row r="12" spans="2:9" ht="20.100000000000001" customHeight="1" thickBot="1" x14ac:dyDescent="0.25">
      <c r="B12" s="4" t="s">
        <v>23</v>
      </c>
      <c r="C12" s="39">
        <f>'Denuncias-Renuncias'!H12/'Denuncias-Renuncias'!$G12</f>
        <v>5.0071530758226037E-3</v>
      </c>
      <c r="D12" s="39">
        <f>'Denuncias-Renuncias'!I12/'Denuncias-Renuncias'!G12</f>
        <v>0</v>
      </c>
      <c r="E12" s="39">
        <f>'Denuncias-Renuncias'!J12/'Denuncias-Renuncias'!G12</f>
        <v>0.64377682403433478</v>
      </c>
      <c r="F12" s="39">
        <f>'Denuncias-Renuncias'!K12/'Denuncias-Renuncias'!G12</f>
        <v>2.503576537911302E-2</v>
      </c>
      <c r="G12" s="39">
        <f>'Denuncias-Renuncias'!L12/'Denuncias-Renuncias'!G12</f>
        <v>0.2582260371959943</v>
      </c>
      <c r="H12" s="39">
        <f>'Denuncias-Renuncias'!M12/'Denuncias-Renuncias'!G12</f>
        <v>6.0085836909871244E-2</v>
      </c>
      <c r="I12" s="39">
        <f>'Denuncias-Renuncias'!N12/'Denuncias-Renuncias'!G12</f>
        <v>7.8683834048640915E-3</v>
      </c>
    </row>
    <row r="13" spans="2:9" ht="20.100000000000001" customHeight="1" thickBot="1" x14ac:dyDescent="0.25">
      <c r="B13" s="4" t="s">
        <v>24</v>
      </c>
      <c r="C13" s="39">
        <f>'Denuncias-Renuncias'!H13/'Denuncias-Renuncias'!$G13</f>
        <v>1.5856236786469344E-2</v>
      </c>
      <c r="D13" s="39">
        <f>'Denuncias-Renuncias'!I13/'Denuncias-Renuncias'!G13</f>
        <v>1.0570824524312897E-3</v>
      </c>
      <c r="E13" s="39">
        <f>'Denuncias-Renuncias'!J13/'Denuncias-Renuncias'!G13</f>
        <v>0.53805496828752641</v>
      </c>
      <c r="F13" s="39">
        <f>'Denuncias-Renuncias'!K13/'Denuncias-Renuncias'!G13</f>
        <v>1.6913319238900635E-2</v>
      </c>
      <c r="G13" s="39">
        <f>'Denuncias-Renuncias'!L13/'Denuncias-Renuncias'!G13</f>
        <v>0.21035940803382663</v>
      </c>
      <c r="H13" s="39">
        <f>'Denuncias-Renuncias'!M13/'Denuncias-Renuncias'!G13</f>
        <v>0.16067653276955601</v>
      </c>
      <c r="I13" s="39">
        <f>'Denuncias-Renuncias'!N13/'Denuncias-Renuncias'!G13</f>
        <v>5.7082452431289642E-2</v>
      </c>
    </row>
    <row r="14" spans="2:9" ht="20.100000000000001" customHeight="1" thickBot="1" x14ac:dyDescent="0.25">
      <c r="B14" s="4" t="s">
        <v>25</v>
      </c>
      <c r="C14" s="39">
        <f>'Denuncias-Renuncias'!H14/'Denuncias-Renuncias'!$G14</f>
        <v>4.1437632135306553E-2</v>
      </c>
      <c r="D14" s="39">
        <f>'Denuncias-Renuncias'!I14/'Denuncias-Renuncias'!G14</f>
        <v>1.014799154334038E-2</v>
      </c>
      <c r="E14" s="39">
        <f>'Denuncias-Renuncias'!J14/'Denuncias-Renuncias'!G14</f>
        <v>0.55348837209302326</v>
      </c>
      <c r="F14" s="39">
        <f>'Denuncias-Renuncias'!K14/'Denuncias-Renuncias'!G14</f>
        <v>3.0866807610993658E-2</v>
      </c>
      <c r="G14" s="39">
        <f>'Denuncias-Renuncias'!L14/'Denuncias-Renuncias'!G14</f>
        <v>0.2160676532769556</v>
      </c>
      <c r="H14" s="39">
        <f>'Denuncias-Renuncias'!M14/'Denuncias-Renuncias'!G14</f>
        <v>0.10909090909090909</v>
      </c>
      <c r="I14" s="39">
        <f>'Denuncias-Renuncias'!N14/'Denuncias-Renuncias'!G14</f>
        <v>3.8900634249471461E-2</v>
      </c>
    </row>
    <row r="15" spans="2:9" ht="20.100000000000001" customHeight="1" thickBot="1" x14ac:dyDescent="0.25">
      <c r="B15" s="4" t="s">
        <v>26</v>
      </c>
      <c r="C15" s="39">
        <f>'Denuncias-Renuncias'!H15/'Denuncias-Renuncias'!$G15</f>
        <v>9.324009324009324E-3</v>
      </c>
      <c r="D15" s="39">
        <f>'Denuncias-Renuncias'!I15/'Denuncias-Renuncias'!G15</f>
        <v>6.66000666000666E-4</v>
      </c>
      <c r="E15" s="39">
        <f>'Denuncias-Renuncias'!J15/'Denuncias-Renuncias'!G15</f>
        <v>0.65134865134865139</v>
      </c>
      <c r="F15" s="39">
        <f>'Denuncias-Renuncias'!K15/'Denuncias-Renuncias'!G15</f>
        <v>1.098901098901099E-2</v>
      </c>
      <c r="G15" s="39">
        <f>'Denuncias-Renuncias'!L15/'Denuncias-Renuncias'!G15</f>
        <v>0.17282717282717283</v>
      </c>
      <c r="H15" s="39">
        <f>'Denuncias-Renuncias'!M15/'Denuncias-Renuncias'!G15</f>
        <v>0.14052614052614051</v>
      </c>
      <c r="I15" s="39">
        <f>'Denuncias-Renuncias'!N15/'Denuncias-Renuncias'!G15</f>
        <v>1.431901431901432E-2</v>
      </c>
    </row>
    <row r="16" spans="2:9" ht="20.100000000000001" customHeight="1" thickBot="1" x14ac:dyDescent="0.25">
      <c r="B16" s="4" t="s">
        <v>27</v>
      </c>
      <c r="C16" s="39">
        <f>'Denuncias-Renuncias'!H16/'Denuncias-Renuncias'!$G16</f>
        <v>0</v>
      </c>
      <c r="D16" s="39">
        <f>'Denuncias-Renuncias'!I16/'Denuncias-Renuncias'!G16</f>
        <v>0</v>
      </c>
      <c r="E16" s="39">
        <f>'Denuncias-Renuncias'!J16/'Denuncias-Renuncias'!G16</f>
        <v>0.61944444444444446</v>
      </c>
      <c r="F16" s="39">
        <f>'Denuncias-Renuncias'!K16/'Denuncias-Renuncias'!G16</f>
        <v>1.3888888888888888E-2</v>
      </c>
      <c r="G16" s="39">
        <f>'Denuncias-Renuncias'!L16/'Denuncias-Renuncias'!G16</f>
        <v>0.24166666666666667</v>
      </c>
      <c r="H16" s="39">
        <f>'Denuncias-Renuncias'!M16/'Denuncias-Renuncias'!G16</f>
        <v>0.10277777777777777</v>
      </c>
      <c r="I16" s="39">
        <f>'Denuncias-Renuncias'!N16/'Denuncias-Renuncias'!G16</f>
        <v>2.2222222222222223E-2</v>
      </c>
    </row>
    <row r="17" spans="2:9" ht="20.100000000000001" customHeight="1" thickBot="1" x14ac:dyDescent="0.25">
      <c r="B17" s="4" t="s">
        <v>28</v>
      </c>
      <c r="C17" s="39">
        <f>'Denuncias-Renuncias'!H17/'Denuncias-Renuncias'!$G17</f>
        <v>1.01931330472103E-2</v>
      </c>
      <c r="D17" s="39">
        <f>'Denuncias-Renuncias'!I17/'Denuncias-Renuncias'!G17</f>
        <v>5.3648068669527897E-4</v>
      </c>
      <c r="E17" s="39">
        <f>'Denuncias-Renuncias'!J17/'Denuncias-Renuncias'!G17</f>
        <v>0.74248927038626611</v>
      </c>
      <c r="F17" s="39">
        <f>'Denuncias-Renuncias'!K17/'Denuncias-Renuncias'!G17</f>
        <v>2.4678111587982832E-2</v>
      </c>
      <c r="G17" s="39">
        <f>'Denuncias-Renuncias'!L17/'Denuncias-Renuncias'!G17</f>
        <v>0.18669527896995708</v>
      </c>
      <c r="H17" s="39">
        <f>'Denuncias-Renuncias'!M17/'Denuncias-Renuncias'!G17</f>
        <v>2.2532188841201718E-2</v>
      </c>
      <c r="I17" s="39">
        <f>'Denuncias-Renuncias'!N17/'Denuncias-Renuncias'!G17</f>
        <v>1.2875536480686695E-2</v>
      </c>
    </row>
    <row r="18" spans="2:9" ht="20.100000000000001" customHeight="1" thickBot="1" x14ac:dyDescent="0.25">
      <c r="B18" s="4" t="s">
        <v>29</v>
      </c>
      <c r="C18" s="39">
        <f>'Denuncias-Renuncias'!H18/'Denuncias-Renuncias'!$G18</f>
        <v>7.9407093700370572E-3</v>
      </c>
      <c r="D18" s="39">
        <f>'Denuncias-Renuncias'!I18/'Denuncias-Renuncias'!G18</f>
        <v>5.2938062466913714E-4</v>
      </c>
      <c r="E18" s="39">
        <f>'Denuncias-Renuncias'!J18/'Denuncias-Renuncias'!G18</f>
        <v>0.79089465325569086</v>
      </c>
      <c r="F18" s="39">
        <f>'Denuncias-Renuncias'!K18/'Denuncias-Renuncias'!G18</f>
        <v>1.5352038115404976E-2</v>
      </c>
      <c r="G18" s="39">
        <f>'Denuncias-Renuncias'!L18/'Denuncias-Renuncias'!G18</f>
        <v>0.11328745367919534</v>
      </c>
      <c r="H18" s="39">
        <f>'Denuncias-Renuncias'!M18/'Denuncias-Renuncias'!G18</f>
        <v>4.7644256220222343E-2</v>
      </c>
      <c r="I18" s="39">
        <f>'Denuncias-Renuncias'!N18/'Denuncias-Renuncias'!G18</f>
        <v>2.4351508734780307E-2</v>
      </c>
    </row>
    <row r="19" spans="2:9" ht="20.100000000000001" customHeight="1" thickBot="1" x14ac:dyDescent="0.25">
      <c r="B19" s="4" t="s">
        <v>30</v>
      </c>
      <c r="C19" s="39">
        <f>'Denuncias-Renuncias'!H19/'Denuncias-Renuncias'!$G19</f>
        <v>3.3581544751058547E-3</v>
      </c>
      <c r="D19" s="39">
        <f>'Denuncias-Renuncias'!I19/'Denuncias-Renuncias'!G19</f>
        <v>1.3140604467805519E-3</v>
      </c>
      <c r="E19" s="39">
        <f>'Denuncias-Renuncias'!J19/'Denuncias-Renuncias'!G19</f>
        <v>0.76565922032413491</v>
      </c>
      <c r="F19" s="39">
        <f>'Denuncias-Renuncias'!K19/'Denuncias-Renuncias'!G19</f>
        <v>2.4821141772521534E-2</v>
      </c>
      <c r="G19" s="39">
        <f>'Denuncias-Renuncias'!L19/'Denuncias-Renuncias'!G19</f>
        <v>0.13067601109651045</v>
      </c>
      <c r="H19" s="39">
        <f>'Denuncias-Renuncias'!M19/'Denuncias-Renuncias'!G19</f>
        <v>6.4826982041173889E-2</v>
      </c>
      <c r="I19" s="39">
        <f>'Denuncias-Renuncias'!N19/'Denuncias-Renuncias'!G19</f>
        <v>9.3444298437728134E-3</v>
      </c>
    </row>
    <row r="20" spans="2:9" ht="20.100000000000001" customHeight="1" thickBot="1" x14ac:dyDescent="0.25">
      <c r="B20" s="4" t="s">
        <v>31</v>
      </c>
      <c r="C20" s="39">
        <f>'Denuncias-Renuncias'!H20/'Denuncias-Renuncias'!$G20</f>
        <v>1.6296904957545877E-2</v>
      </c>
      <c r="D20" s="39">
        <f>'Denuncias-Renuncias'!I20/'Denuncias-Renuncias'!G20</f>
        <v>6.9843878389482337E-3</v>
      </c>
      <c r="E20" s="39">
        <f>'Denuncias-Renuncias'!J20/'Denuncias-Renuncias'!G20</f>
        <v>0.64845247877293888</v>
      </c>
      <c r="F20" s="39">
        <f>'Denuncias-Renuncias'!K20/'Denuncias-Renuncias'!G20</f>
        <v>2.1500958641468091E-2</v>
      </c>
      <c r="G20" s="39">
        <f>'Denuncias-Renuncias'!L20/'Denuncias-Renuncias'!G20</f>
        <v>0.17063818132018624</v>
      </c>
      <c r="H20" s="39">
        <f>'Denuncias-Renuncias'!M20/'Denuncias-Renuncias'!G20</f>
        <v>7.8745549164612433E-2</v>
      </c>
      <c r="I20" s="39">
        <f>'Denuncias-Renuncias'!N20/'Denuncias-Renuncias'!G20</f>
        <v>5.7381539304300191E-2</v>
      </c>
    </row>
    <row r="21" spans="2:9" ht="20.100000000000001" customHeight="1" thickBot="1" x14ac:dyDescent="0.25">
      <c r="B21" s="4" t="s">
        <v>32</v>
      </c>
      <c r="C21" s="39">
        <f>'Denuncias-Renuncias'!H21/'Denuncias-Renuncias'!$G21</f>
        <v>1.3015184381778741E-2</v>
      </c>
      <c r="D21" s="39">
        <f>'Denuncias-Renuncias'!I21/'Denuncias-Renuncias'!G21</f>
        <v>1.193058568329718E-2</v>
      </c>
      <c r="E21" s="39">
        <f>'Denuncias-Renuncias'!J21/'Denuncias-Renuncias'!G21</f>
        <v>0.70824295010845983</v>
      </c>
      <c r="F21" s="39">
        <f>'Denuncias-Renuncias'!K21/'Denuncias-Renuncias'!G21</f>
        <v>1.735357917570499E-2</v>
      </c>
      <c r="G21" s="39">
        <f>'Denuncias-Renuncias'!L21/'Denuncias-Renuncias'!G21</f>
        <v>0.19305856832971802</v>
      </c>
      <c r="H21" s="39">
        <f>'Denuncias-Renuncias'!M21/'Denuncias-Renuncias'!G21</f>
        <v>5.0976138828633402E-2</v>
      </c>
      <c r="I21" s="39">
        <f>'Denuncias-Renuncias'!N21/'Denuncias-Renuncias'!G21</f>
        <v>5.4229934924078091E-3</v>
      </c>
    </row>
    <row r="22" spans="2:9" ht="20.100000000000001" customHeight="1" thickBot="1" x14ac:dyDescent="0.25">
      <c r="B22" s="4" t="s">
        <v>33</v>
      </c>
      <c r="C22" s="39">
        <f>'Denuncias-Renuncias'!H22/'Denuncias-Renuncias'!$G22</f>
        <v>5.9820538384845467E-3</v>
      </c>
      <c r="D22" s="39">
        <f>'Denuncias-Renuncias'!I22/'Denuncias-Renuncias'!G22</f>
        <v>0</v>
      </c>
      <c r="E22" s="39">
        <f>'Denuncias-Renuncias'!J22/'Denuncias-Renuncias'!G22</f>
        <v>0.80558325024925226</v>
      </c>
      <c r="F22" s="39">
        <f>'Denuncias-Renuncias'!K22/'Denuncias-Renuncias'!G22</f>
        <v>1.8943170488534396E-2</v>
      </c>
      <c r="G22" s="39">
        <f>'Denuncias-Renuncias'!L22/'Denuncias-Renuncias'!G22</f>
        <v>0.13110667996011965</v>
      </c>
      <c r="H22" s="39">
        <f>'Denuncias-Renuncias'!M22/'Denuncias-Renuncias'!G22</f>
        <v>3.0408773678963111E-2</v>
      </c>
      <c r="I22" s="39">
        <f>'Denuncias-Renuncias'!N22/'Denuncias-Renuncias'!G22</f>
        <v>7.9760717846460612E-3</v>
      </c>
    </row>
    <row r="23" spans="2:9" ht="20.100000000000001" customHeight="1" thickBot="1" x14ac:dyDescent="0.25">
      <c r="B23" s="4" t="s">
        <v>34</v>
      </c>
      <c r="C23" s="39">
        <f>'Denuncias-Renuncias'!H23/'Denuncias-Renuncias'!$G23</f>
        <v>7.5348627980206927E-3</v>
      </c>
      <c r="D23" s="39">
        <f>'Denuncias-Renuncias'!I23/'Denuncias-Renuncias'!G23</f>
        <v>2.5865946918578499E-3</v>
      </c>
      <c r="E23" s="39">
        <f>'Denuncias-Renuncias'!J23/'Denuncias-Renuncias'!G23</f>
        <v>0.76383265856950067</v>
      </c>
      <c r="F23" s="39">
        <f>'Denuncias-Renuncias'!K23/'Denuncias-Renuncias'!G23</f>
        <v>7.1974808816914083E-3</v>
      </c>
      <c r="G23" s="39">
        <f>'Denuncias-Renuncias'!L23/'Denuncias-Renuncias'!G23</f>
        <v>0.150472334682861</v>
      </c>
      <c r="H23" s="39">
        <f>'Denuncias-Renuncias'!M23/'Denuncias-Renuncias'!G23</f>
        <v>4.520917678812416E-2</v>
      </c>
      <c r="I23" s="39">
        <f>'Denuncias-Renuncias'!N23/'Denuncias-Renuncias'!G23</f>
        <v>2.316689158794422E-2</v>
      </c>
    </row>
    <row r="24" spans="2:9" ht="20.100000000000001" customHeight="1" thickBot="1" x14ac:dyDescent="0.25">
      <c r="B24" s="4" t="s">
        <v>35</v>
      </c>
      <c r="C24" s="39">
        <f>'Denuncias-Renuncias'!H24/'Denuncias-Renuncias'!$G24</f>
        <v>9.9354197714853452E-4</v>
      </c>
      <c r="D24" s="39">
        <f>'Denuncias-Renuncias'!I24/'Denuncias-Renuncias'!G24</f>
        <v>9.9354197714853452E-4</v>
      </c>
      <c r="E24" s="39">
        <f>'Denuncias-Renuncias'!J24/'Denuncias-Renuncias'!G24</f>
        <v>0.68206656731246895</v>
      </c>
      <c r="F24" s="39">
        <f>'Denuncias-Renuncias'!K24/'Denuncias-Renuncias'!G24</f>
        <v>2.0864381520119227E-2</v>
      </c>
      <c r="G24" s="39">
        <f>'Denuncias-Renuncias'!L24/'Denuncias-Renuncias'!G24</f>
        <v>0.20814704421261798</v>
      </c>
      <c r="H24" s="39">
        <f>'Denuncias-Renuncias'!M24/'Denuncias-Renuncias'!G24</f>
        <v>6.5076999503229011E-2</v>
      </c>
      <c r="I24" s="39">
        <f>'Denuncias-Renuncias'!N24/'Denuncias-Renuncias'!G24</f>
        <v>2.185792349726776E-2</v>
      </c>
    </row>
    <row r="25" spans="2:9" ht="20.100000000000001" customHeight="1" thickBot="1" x14ac:dyDescent="0.25">
      <c r="B25" s="4" t="s">
        <v>36</v>
      </c>
      <c r="C25" s="39">
        <f>'Denuncias-Renuncias'!H25/'Denuncias-Renuncias'!$G25</f>
        <v>0</v>
      </c>
      <c r="D25" s="39">
        <f>'Denuncias-Renuncias'!I25/'Denuncias-Renuncias'!G25</f>
        <v>0</v>
      </c>
      <c r="E25" s="39">
        <f>'Denuncias-Renuncias'!J25/'Denuncias-Renuncias'!G25</f>
        <v>0.92395982783357244</v>
      </c>
      <c r="F25" s="39">
        <f>'Denuncias-Renuncias'!K25/'Denuncias-Renuncias'!G25</f>
        <v>2.8694404591104736E-3</v>
      </c>
      <c r="G25" s="39">
        <f>'Denuncias-Renuncias'!L25/'Denuncias-Renuncias'!G25</f>
        <v>2.2955523672883789E-2</v>
      </c>
      <c r="H25" s="39">
        <f>'Denuncias-Renuncias'!M25/'Denuncias-Renuncias'!G25</f>
        <v>0</v>
      </c>
      <c r="I25" s="39">
        <f>'Denuncias-Renuncias'!N25/'Denuncias-Renuncias'!G25</f>
        <v>5.0215208034433287E-2</v>
      </c>
    </row>
    <row r="26" spans="2:9" ht="20.100000000000001" customHeight="1" thickBot="1" x14ac:dyDescent="0.25">
      <c r="B26" s="5" t="s">
        <v>37</v>
      </c>
      <c r="C26" s="39">
        <f>'Denuncias-Renuncias'!H26/'Denuncias-Renuncias'!$G26</f>
        <v>2.6780931976432779E-2</v>
      </c>
      <c r="D26" s="39">
        <f>'Denuncias-Renuncias'!I26/'Denuncias-Renuncias'!G26</f>
        <v>5.3561863952865559E-4</v>
      </c>
      <c r="E26" s="39">
        <f>'Denuncias-Renuncias'!J26/'Denuncias-Renuncias'!G26</f>
        <v>0.68452062131762181</v>
      </c>
      <c r="F26" s="39">
        <f>'Denuncias-Renuncias'!K26/'Denuncias-Renuncias'!G26</f>
        <v>5.3561863952865559E-3</v>
      </c>
      <c r="G26" s="39">
        <f>'Denuncias-Renuncias'!L26/'Denuncias-Renuncias'!G26</f>
        <v>0.25013390465988217</v>
      </c>
      <c r="H26" s="39">
        <f>'Denuncias-Renuncias'!M26/'Denuncias-Renuncias'!G26</f>
        <v>1.4461703267273701E-2</v>
      </c>
      <c r="I26" s="39">
        <f>'Denuncias-Renuncias'!N26/'Denuncias-Renuncias'!G26</f>
        <v>1.821103374397429E-2</v>
      </c>
    </row>
    <row r="27" spans="2:9" ht="20.100000000000001" customHeight="1" thickBot="1" x14ac:dyDescent="0.25">
      <c r="B27" s="6" t="s">
        <v>38</v>
      </c>
      <c r="C27" s="39">
        <f>'Denuncias-Renuncias'!H27/'Denuncias-Renuncias'!$G27</f>
        <v>0</v>
      </c>
      <c r="D27" s="39">
        <f>'Denuncias-Renuncias'!I27/'Denuncias-Renuncias'!G27</f>
        <v>0</v>
      </c>
      <c r="E27" s="39">
        <f>'Denuncias-Renuncias'!J27/'Denuncias-Renuncias'!G27</f>
        <v>0.81578947368421051</v>
      </c>
      <c r="F27" s="39">
        <f>'Denuncias-Renuncias'!K27/'Denuncias-Renuncias'!G27</f>
        <v>0</v>
      </c>
      <c r="G27" s="39">
        <f>'Denuncias-Renuncias'!L27/'Denuncias-Renuncias'!G27</f>
        <v>0.18421052631578946</v>
      </c>
      <c r="H27" s="39">
        <f>'Denuncias-Renuncias'!M27/'Denuncias-Renuncias'!G27</f>
        <v>0</v>
      </c>
      <c r="I27" s="39">
        <f>'Denuncias-Renuncias'!N27/'Denuncias-Renuncias'!G27</f>
        <v>0</v>
      </c>
    </row>
    <row r="28" spans="2:9" ht="20.100000000000001" customHeight="1" thickBot="1" x14ac:dyDescent="0.25">
      <c r="B28" s="7" t="s">
        <v>39</v>
      </c>
      <c r="C28" s="40">
        <f>'Denuncias-Renuncias'!H28/'Denuncias-Renuncias'!$G28</f>
        <v>1.0193737328227079E-2</v>
      </c>
      <c r="D28" s="40">
        <f>'Denuncias-Renuncias'!I28/'Denuncias-Renuncias'!G28</f>
        <v>2.5155815874446197E-3</v>
      </c>
      <c r="E28" s="40">
        <f>'Denuncias-Renuncias'!J28/'Denuncias-Renuncias'!G28</f>
        <v>0.71271682811444015</v>
      </c>
      <c r="F28" s="40">
        <f>'Denuncias-Renuncias'!K28/'Denuncias-Renuncias'!G28</f>
        <v>1.6707967259893368E-2</v>
      </c>
      <c r="G28" s="40">
        <f>'Denuncias-Renuncias'!L28/'Denuncias-Renuncias'!G28</f>
        <v>0.16274311031012992</v>
      </c>
      <c r="H28" s="40">
        <f>'Denuncias-Renuncias'!M28/'Denuncias-Renuncias'!G28</f>
        <v>6.9553953593151613E-2</v>
      </c>
      <c r="I28" s="40">
        <f>'Denuncias-Renuncias'!N28/'Denuncias-Renuncias'!G28</f>
        <v>2.5568821806713223E-2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8:I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875" customWidth="1"/>
    <col min="19" max="19" width="12.25" customWidth="1"/>
  </cols>
  <sheetData>
    <row r="8" spans="2:9" ht="36" customHeight="1" x14ac:dyDescent="0.2">
      <c r="B8" s="14"/>
      <c r="C8" s="78" t="s">
        <v>203</v>
      </c>
      <c r="D8" s="78"/>
      <c r="E8" s="78"/>
      <c r="F8" s="78"/>
      <c r="G8" s="78" t="s">
        <v>204</v>
      </c>
      <c r="H8" s="78"/>
      <c r="I8" s="78"/>
    </row>
    <row r="9" spans="2:9" ht="72" thickBot="1" x14ac:dyDescent="0.25">
      <c r="B9" s="36"/>
      <c r="C9" s="21" t="s">
        <v>205</v>
      </c>
      <c r="D9" s="21" t="s">
        <v>206</v>
      </c>
      <c r="E9" s="21" t="s">
        <v>207</v>
      </c>
      <c r="F9" s="21" t="s">
        <v>208</v>
      </c>
      <c r="G9" s="21" t="s">
        <v>209</v>
      </c>
      <c r="H9" s="21" t="s">
        <v>210</v>
      </c>
      <c r="I9" s="21" t="s">
        <v>211</v>
      </c>
    </row>
    <row r="10" spans="2:9" ht="20.100000000000001" customHeight="1" thickBot="1" x14ac:dyDescent="0.25">
      <c r="B10" s="3" t="s">
        <v>22</v>
      </c>
      <c r="C10" s="18">
        <v>117</v>
      </c>
      <c r="D10" s="18">
        <v>61</v>
      </c>
      <c r="E10" s="18">
        <v>62</v>
      </c>
      <c r="F10" s="18">
        <v>240</v>
      </c>
      <c r="G10" s="18">
        <v>3311</v>
      </c>
      <c r="H10" s="18">
        <v>20</v>
      </c>
      <c r="I10" s="18">
        <v>3331</v>
      </c>
    </row>
    <row r="11" spans="2:9" ht="20.100000000000001" customHeight="1" thickBot="1" x14ac:dyDescent="0.25">
      <c r="B11" s="4" t="s">
        <v>23</v>
      </c>
      <c r="C11" s="19">
        <v>0</v>
      </c>
      <c r="D11" s="19">
        <v>16</v>
      </c>
      <c r="E11" s="19">
        <v>12</v>
      </c>
      <c r="F11" s="19">
        <v>28</v>
      </c>
      <c r="G11" s="19">
        <v>411</v>
      </c>
      <c r="H11" s="19">
        <v>15</v>
      </c>
      <c r="I11" s="19">
        <v>426</v>
      </c>
    </row>
    <row r="12" spans="2:9" ht="20.100000000000001" customHeight="1" thickBot="1" x14ac:dyDescent="0.25">
      <c r="B12" s="4" t="s">
        <v>24</v>
      </c>
      <c r="C12" s="19">
        <v>5</v>
      </c>
      <c r="D12" s="19">
        <v>0</v>
      </c>
      <c r="E12" s="19">
        <v>0</v>
      </c>
      <c r="F12" s="19">
        <v>5</v>
      </c>
      <c r="G12" s="19">
        <v>278</v>
      </c>
      <c r="H12" s="19">
        <v>0</v>
      </c>
      <c r="I12" s="19">
        <v>278</v>
      </c>
    </row>
    <row r="13" spans="2:9" ht="20.100000000000001" customHeight="1" thickBot="1" x14ac:dyDescent="0.25">
      <c r="B13" s="4" t="s">
        <v>25</v>
      </c>
      <c r="C13" s="19">
        <v>15</v>
      </c>
      <c r="D13" s="19">
        <v>5</v>
      </c>
      <c r="E13" s="19">
        <v>29</v>
      </c>
      <c r="F13" s="19">
        <v>49</v>
      </c>
      <c r="G13" s="19">
        <v>728</v>
      </c>
      <c r="H13" s="19">
        <v>2</v>
      </c>
      <c r="I13" s="19">
        <v>730</v>
      </c>
    </row>
    <row r="14" spans="2:9" ht="20.100000000000001" customHeight="1" thickBot="1" x14ac:dyDescent="0.25">
      <c r="B14" s="4" t="s">
        <v>26</v>
      </c>
      <c r="C14" s="19">
        <v>26</v>
      </c>
      <c r="D14" s="19">
        <v>64</v>
      </c>
      <c r="E14" s="19">
        <v>51</v>
      </c>
      <c r="F14" s="19">
        <v>141</v>
      </c>
      <c r="G14" s="19">
        <v>1007</v>
      </c>
      <c r="H14" s="19">
        <v>7</v>
      </c>
      <c r="I14" s="19">
        <v>1014</v>
      </c>
    </row>
    <row r="15" spans="2:9" ht="20.100000000000001" customHeight="1" thickBot="1" x14ac:dyDescent="0.25">
      <c r="B15" s="4" t="s">
        <v>27</v>
      </c>
      <c r="C15" s="19">
        <v>5</v>
      </c>
      <c r="D15" s="19">
        <v>1</v>
      </c>
      <c r="E15" s="19">
        <v>1</v>
      </c>
      <c r="F15" s="19">
        <v>7</v>
      </c>
      <c r="G15" s="19">
        <v>185</v>
      </c>
      <c r="H15" s="19">
        <v>6</v>
      </c>
      <c r="I15" s="19">
        <v>191</v>
      </c>
    </row>
    <row r="16" spans="2:9" ht="20.100000000000001" customHeight="1" thickBot="1" x14ac:dyDescent="0.25">
      <c r="B16" s="4" t="s">
        <v>28</v>
      </c>
      <c r="C16" s="19">
        <v>12</v>
      </c>
      <c r="D16" s="19">
        <v>7</v>
      </c>
      <c r="E16" s="19">
        <v>0</v>
      </c>
      <c r="F16" s="19">
        <v>19</v>
      </c>
      <c r="G16" s="19">
        <v>663</v>
      </c>
      <c r="H16" s="19">
        <v>31</v>
      </c>
      <c r="I16" s="19">
        <v>694</v>
      </c>
    </row>
    <row r="17" spans="2:9" ht="20.100000000000001" customHeight="1" thickBot="1" x14ac:dyDescent="0.25">
      <c r="B17" s="4" t="s">
        <v>29</v>
      </c>
      <c r="C17" s="19">
        <v>0</v>
      </c>
      <c r="D17" s="19">
        <v>6</v>
      </c>
      <c r="E17" s="19">
        <v>1</v>
      </c>
      <c r="F17" s="19">
        <v>7</v>
      </c>
      <c r="G17" s="19">
        <v>684</v>
      </c>
      <c r="H17" s="19">
        <v>25</v>
      </c>
      <c r="I17" s="19">
        <v>709</v>
      </c>
    </row>
    <row r="18" spans="2:9" ht="20.100000000000001" customHeight="1" thickBot="1" x14ac:dyDescent="0.25">
      <c r="B18" s="4" t="s">
        <v>30</v>
      </c>
      <c r="C18" s="19">
        <v>83</v>
      </c>
      <c r="D18" s="19">
        <v>45</v>
      </c>
      <c r="E18" s="19">
        <v>16</v>
      </c>
      <c r="F18" s="19">
        <v>144</v>
      </c>
      <c r="G18" s="19">
        <v>2071</v>
      </c>
      <c r="H18" s="19">
        <v>40</v>
      </c>
      <c r="I18" s="19">
        <v>2111</v>
      </c>
    </row>
    <row r="19" spans="2:9" ht="20.100000000000001" customHeight="1" thickBot="1" x14ac:dyDescent="0.25">
      <c r="B19" s="4" t="s">
        <v>31</v>
      </c>
      <c r="C19" s="19">
        <v>57</v>
      </c>
      <c r="D19" s="19">
        <v>22</v>
      </c>
      <c r="E19" s="19">
        <v>8</v>
      </c>
      <c r="F19" s="19">
        <v>87</v>
      </c>
      <c r="G19" s="19">
        <v>1750</v>
      </c>
      <c r="H19" s="19">
        <v>31</v>
      </c>
      <c r="I19" s="19">
        <v>1781</v>
      </c>
    </row>
    <row r="20" spans="2:9" ht="20.100000000000001" customHeight="1" thickBot="1" x14ac:dyDescent="0.25">
      <c r="B20" s="4" t="s">
        <v>32</v>
      </c>
      <c r="C20" s="19">
        <v>1</v>
      </c>
      <c r="D20" s="19">
        <v>18</v>
      </c>
      <c r="E20" s="19">
        <v>0</v>
      </c>
      <c r="F20" s="19">
        <v>19</v>
      </c>
      <c r="G20" s="19">
        <v>248</v>
      </c>
      <c r="H20" s="19">
        <v>4</v>
      </c>
      <c r="I20" s="19">
        <v>252</v>
      </c>
    </row>
    <row r="21" spans="2:9" ht="20.100000000000001" customHeight="1" thickBot="1" x14ac:dyDescent="0.25">
      <c r="B21" s="4" t="s">
        <v>33</v>
      </c>
      <c r="C21" s="19">
        <v>6</v>
      </c>
      <c r="D21" s="19">
        <v>5</v>
      </c>
      <c r="E21" s="19">
        <v>1</v>
      </c>
      <c r="F21" s="19">
        <v>12</v>
      </c>
      <c r="G21" s="19">
        <v>770</v>
      </c>
      <c r="H21" s="19">
        <v>10</v>
      </c>
      <c r="I21" s="19">
        <v>780</v>
      </c>
    </row>
    <row r="22" spans="2:9" ht="20.100000000000001" customHeight="1" thickBot="1" x14ac:dyDescent="0.25">
      <c r="B22" s="4" t="s">
        <v>34</v>
      </c>
      <c r="C22" s="19">
        <v>74</v>
      </c>
      <c r="D22" s="19">
        <v>29</v>
      </c>
      <c r="E22" s="19">
        <v>1</v>
      </c>
      <c r="F22" s="19">
        <v>104</v>
      </c>
      <c r="G22" s="19">
        <v>2916</v>
      </c>
      <c r="H22" s="19">
        <v>5</v>
      </c>
      <c r="I22" s="19">
        <v>2921</v>
      </c>
    </row>
    <row r="23" spans="2:9" ht="20.100000000000001" customHeight="1" thickBot="1" x14ac:dyDescent="0.25">
      <c r="B23" s="4" t="s">
        <v>35</v>
      </c>
      <c r="C23" s="19">
        <v>9</v>
      </c>
      <c r="D23" s="19">
        <v>14</v>
      </c>
      <c r="E23" s="19">
        <v>17</v>
      </c>
      <c r="F23" s="19">
        <v>40</v>
      </c>
      <c r="G23" s="19">
        <v>607</v>
      </c>
      <c r="H23" s="19">
        <v>17</v>
      </c>
      <c r="I23" s="19">
        <v>624</v>
      </c>
    </row>
    <row r="24" spans="2:9" ht="20.100000000000001" customHeight="1" thickBot="1" x14ac:dyDescent="0.25">
      <c r="B24" s="4" t="s">
        <v>36</v>
      </c>
      <c r="C24" s="19">
        <v>14</v>
      </c>
      <c r="D24" s="19">
        <v>0</v>
      </c>
      <c r="E24" s="19">
        <v>0</v>
      </c>
      <c r="F24" s="19">
        <v>14</v>
      </c>
      <c r="G24" s="19">
        <v>204</v>
      </c>
      <c r="H24" s="19">
        <v>12</v>
      </c>
      <c r="I24" s="19">
        <v>216</v>
      </c>
    </row>
    <row r="25" spans="2:9" ht="20.100000000000001" customHeight="1" thickBot="1" x14ac:dyDescent="0.25">
      <c r="B25" s="5" t="s">
        <v>37</v>
      </c>
      <c r="C25" s="19">
        <v>19</v>
      </c>
      <c r="D25" s="19">
        <v>25</v>
      </c>
      <c r="E25" s="19">
        <v>0</v>
      </c>
      <c r="F25" s="19">
        <v>44</v>
      </c>
      <c r="G25" s="19">
        <v>519</v>
      </c>
      <c r="H25" s="19">
        <v>3</v>
      </c>
      <c r="I25" s="19">
        <v>522</v>
      </c>
    </row>
    <row r="26" spans="2:9" ht="20.100000000000001" customHeight="1" thickBot="1" x14ac:dyDescent="0.25">
      <c r="B26" s="6" t="s">
        <v>38</v>
      </c>
      <c r="C26" s="20">
        <v>0</v>
      </c>
      <c r="D26" s="20">
        <v>0</v>
      </c>
      <c r="E26" s="20">
        <v>0</v>
      </c>
      <c r="F26" s="20">
        <v>0</v>
      </c>
      <c r="G26" s="20">
        <v>56</v>
      </c>
      <c r="H26" s="20">
        <v>5</v>
      </c>
      <c r="I26" s="20">
        <v>61</v>
      </c>
    </row>
    <row r="27" spans="2:9" ht="20.100000000000001" customHeight="1" thickBot="1" x14ac:dyDescent="0.25">
      <c r="B27" s="7" t="s">
        <v>39</v>
      </c>
      <c r="C27" s="9">
        <f>SUM(C10:C26)</f>
        <v>443</v>
      </c>
      <c r="D27" s="9">
        <f t="shared" ref="D27:I27" si="0">SUM(D10:D26)</f>
        <v>318</v>
      </c>
      <c r="E27" s="9">
        <f t="shared" si="0"/>
        <v>199</v>
      </c>
      <c r="F27" s="9">
        <f t="shared" si="0"/>
        <v>960</v>
      </c>
      <c r="G27" s="9">
        <f t="shared" si="0"/>
        <v>16408</v>
      </c>
      <c r="H27" s="9">
        <f t="shared" si="0"/>
        <v>233</v>
      </c>
      <c r="I27" s="9">
        <f t="shared" si="0"/>
        <v>16641</v>
      </c>
    </row>
    <row r="28" spans="2:9" x14ac:dyDescent="0.2">
      <c r="C28" s="54"/>
      <c r="D28" s="54"/>
      <c r="E28" s="54"/>
      <c r="F28" s="54"/>
      <c r="G28" s="54"/>
      <c r="H28" s="54"/>
      <c r="I28" s="54"/>
    </row>
  </sheetData>
  <mergeCells count="2">
    <mergeCell ref="C8:F8"/>
    <mergeCell ref="G8:I8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7:V55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8" width="15" customWidth="1"/>
    <col min="9" max="11" width="15" hidden="1" customWidth="1"/>
    <col min="13" max="13" width="23.5" bestFit="1" customWidth="1"/>
    <col min="14" max="14" width="12.75" bestFit="1" customWidth="1"/>
    <col min="15" max="18" width="14.625" customWidth="1"/>
    <col min="19" max="19" width="20.875" bestFit="1" customWidth="1"/>
    <col min="20" max="20" width="13.25" hidden="1" customWidth="1"/>
    <col min="21" max="21" width="13.875" hidden="1" customWidth="1"/>
    <col min="22" max="22" width="11.75" hidden="1" customWidth="1"/>
    <col min="23" max="23" width="8.625" customWidth="1"/>
  </cols>
  <sheetData>
    <row r="7" spans="2:22" ht="46.5" customHeight="1" x14ac:dyDescent="0.2"/>
    <row r="9" spans="2:22" ht="41.25" customHeight="1" x14ac:dyDescent="0.2">
      <c r="B9" s="14"/>
      <c r="C9" s="93" t="s">
        <v>212</v>
      </c>
      <c r="D9" s="94"/>
      <c r="E9" s="94"/>
      <c r="F9" s="94"/>
      <c r="G9" s="94"/>
      <c r="H9" s="95"/>
      <c r="M9" s="14"/>
      <c r="N9" s="96" t="s">
        <v>220</v>
      </c>
      <c r="O9" s="97"/>
      <c r="P9" s="97"/>
      <c r="Q9" s="97"/>
      <c r="R9" s="97"/>
      <c r="S9" s="48"/>
    </row>
    <row r="10" spans="2:22" ht="41.25" customHeight="1" x14ac:dyDescent="0.2">
      <c r="B10" s="14"/>
      <c r="C10" s="79" t="s">
        <v>213</v>
      </c>
      <c r="D10" s="79"/>
      <c r="E10" s="79" t="s">
        <v>214</v>
      </c>
      <c r="F10" s="79"/>
      <c r="G10" s="79" t="s">
        <v>215</v>
      </c>
      <c r="H10" s="79" t="s">
        <v>266</v>
      </c>
      <c r="M10" s="14"/>
      <c r="N10" s="79" t="s">
        <v>213</v>
      </c>
      <c r="O10" s="79"/>
      <c r="P10" s="79" t="s">
        <v>214</v>
      </c>
      <c r="Q10" s="79"/>
      <c r="R10" s="79" t="s">
        <v>215</v>
      </c>
      <c r="S10" s="98"/>
    </row>
    <row r="11" spans="2:22" ht="41.25" customHeight="1" thickBot="1" x14ac:dyDescent="0.25">
      <c r="B11" s="14"/>
      <c r="C11" s="15" t="s">
        <v>216</v>
      </c>
      <c r="D11" s="15" t="s">
        <v>217</v>
      </c>
      <c r="E11" s="15" t="s">
        <v>218</v>
      </c>
      <c r="F11" s="15" t="s">
        <v>219</v>
      </c>
      <c r="G11" s="79"/>
      <c r="H11" s="79"/>
      <c r="M11" s="14"/>
      <c r="N11" s="15" t="s">
        <v>216</v>
      </c>
      <c r="O11" s="15" t="s">
        <v>217</v>
      </c>
      <c r="P11" s="15" t="s">
        <v>218</v>
      </c>
      <c r="Q11" s="15" t="s">
        <v>219</v>
      </c>
      <c r="R11" s="79"/>
      <c r="S11" s="98"/>
      <c r="T11" s="15" t="s">
        <v>221</v>
      </c>
      <c r="U11" s="15" t="s">
        <v>222</v>
      </c>
      <c r="V11" s="15" t="s">
        <v>52</v>
      </c>
    </row>
    <row r="12" spans="2:22" ht="20.100000000000001" customHeight="1" thickBot="1" x14ac:dyDescent="0.25">
      <c r="B12" s="3" t="s">
        <v>22</v>
      </c>
      <c r="C12" s="51">
        <f t="shared" ref="C12:C29" si="0">+N12/V12</f>
        <v>1.1229451261866173E-2</v>
      </c>
      <c r="D12" s="51">
        <f t="shared" ref="D12:D29" si="1">+O12/V12</f>
        <v>0.18349154896966891</v>
      </c>
      <c r="E12" s="51">
        <f t="shared" ref="E12:E29" si="2">+P12/V12</f>
        <v>2.7784209307710118E-2</v>
      </c>
      <c r="F12" s="51">
        <f t="shared" ref="F12:F29" si="3">+Q12/V12</f>
        <v>0.38562167168326</v>
      </c>
      <c r="G12" s="51">
        <f t="shared" ref="G12:G29" si="4">+R12/V12</f>
        <v>0.17920815003473026</v>
      </c>
      <c r="H12" s="51">
        <f>1-C12-D12-E12-F12-G12</f>
        <v>0.21266496874276461</v>
      </c>
      <c r="M12" s="3" t="s">
        <v>22</v>
      </c>
      <c r="N12" s="18">
        <v>97</v>
      </c>
      <c r="O12" s="18">
        <v>1585</v>
      </c>
      <c r="P12" s="18">
        <v>240</v>
      </c>
      <c r="Q12" s="18">
        <v>3331</v>
      </c>
      <c r="R12" s="18">
        <v>1548</v>
      </c>
      <c r="S12" s="10"/>
      <c r="T12" s="31">
        <v>7092</v>
      </c>
      <c r="U12" s="31">
        <v>2</v>
      </c>
      <c r="V12" s="31">
        <f>T12-U12+R12</f>
        <v>8638</v>
      </c>
    </row>
    <row r="13" spans="2:22" ht="20.100000000000001" customHeight="1" thickBot="1" x14ac:dyDescent="0.25">
      <c r="B13" s="4" t="s">
        <v>23</v>
      </c>
      <c r="C13" s="51">
        <f t="shared" si="0"/>
        <v>1.0869565217391304E-2</v>
      </c>
      <c r="D13" s="51">
        <f t="shared" si="1"/>
        <v>0.21195652173913043</v>
      </c>
      <c r="E13" s="51">
        <f t="shared" si="2"/>
        <v>2.5362318840579712E-2</v>
      </c>
      <c r="F13" s="51">
        <f t="shared" si="3"/>
        <v>0.3858695652173913</v>
      </c>
      <c r="G13" s="51">
        <f t="shared" si="4"/>
        <v>0.15036231884057971</v>
      </c>
      <c r="H13" s="51">
        <f t="shared" ref="H13:H29" si="5">1-C13-D13-E13-F13-G13</f>
        <v>0.21557971014492755</v>
      </c>
      <c r="M13" s="4" t="s">
        <v>23</v>
      </c>
      <c r="N13" s="19">
        <v>12</v>
      </c>
      <c r="O13" s="19">
        <v>234</v>
      </c>
      <c r="P13" s="19">
        <v>28</v>
      </c>
      <c r="Q13" s="19">
        <v>426</v>
      </c>
      <c r="R13" s="19">
        <v>166</v>
      </c>
      <c r="S13" s="10"/>
      <c r="T13" s="31">
        <v>941</v>
      </c>
      <c r="U13" s="31">
        <v>3</v>
      </c>
      <c r="V13" s="31">
        <f t="shared" ref="V13:V29" si="6">T13-U13+R13</f>
        <v>1104</v>
      </c>
    </row>
    <row r="14" spans="2:22" ht="20.100000000000001" customHeight="1" thickBot="1" x14ac:dyDescent="0.25">
      <c r="B14" s="4" t="s">
        <v>24</v>
      </c>
      <c r="C14" s="51">
        <f t="shared" si="0"/>
        <v>9.8039215686274508E-3</v>
      </c>
      <c r="D14" s="51">
        <f t="shared" si="1"/>
        <v>0.21008403361344538</v>
      </c>
      <c r="E14" s="51">
        <f t="shared" si="2"/>
        <v>7.0028011204481795E-3</v>
      </c>
      <c r="F14" s="51">
        <f t="shared" si="3"/>
        <v>0.38935574229691877</v>
      </c>
      <c r="G14" s="51">
        <f t="shared" si="4"/>
        <v>0.2703081232492997</v>
      </c>
      <c r="H14" s="51">
        <f t="shared" si="5"/>
        <v>0.11344537815126055</v>
      </c>
      <c r="M14" s="4" t="s">
        <v>24</v>
      </c>
      <c r="N14" s="19">
        <v>7</v>
      </c>
      <c r="O14" s="19">
        <v>150</v>
      </c>
      <c r="P14" s="19">
        <v>5</v>
      </c>
      <c r="Q14" s="19">
        <v>278</v>
      </c>
      <c r="R14" s="19">
        <v>193</v>
      </c>
      <c r="S14" s="10"/>
      <c r="T14" s="31">
        <v>522</v>
      </c>
      <c r="U14" s="31">
        <v>1</v>
      </c>
      <c r="V14" s="31">
        <f t="shared" si="6"/>
        <v>714</v>
      </c>
    </row>
    <row r="15" spans="2:22" ht="20.100000000000001" customHeight="1" thickBot="1" x14ac:dyDescent="0.25">
      <c r="B15" s="4" t="s">
        <v>25</v>
      </c>
      <c r="C15" s="51">
        <f t="shared" si="0"/>
        <v>8.9235917456776358E-3</v>
      </c>
      <c r="D15" s="51">
        <f t="shared" si="1"/>
        <v>0.1795872838817624</v>
      </c>
      <c r="E15" s="51">
        <f t="shared" si="2"/>
        <v>2.7328499721137756E-2</v>
      </c>
      <c r="F15" s="51">
        <f t="shared" si="3"/>
        <v>0.40713887339654209</v>
      </c>
      <c r="G15" s="51">
        <f t="shared" si="4"/>
        <v>0.16452872281093139</v>
      </c>
      <c r="H15" s="51">
        <f t="shared" si="5"/>
        <v>0.21249302844394885</v>
      </c>
      <c r="M15" s="4" t="s">
        <v>25</v>
      </c>
      <c r="N15" s="19">
        <v>16</v>
      </c>
      <c r="O15" s="19">
        <v>322</v>
      </c>
      <c r="P15" s="19">
        <v>49</v>
      </c>
      <c r="Q15" s="19">
        <v>730</v>
      </c>
      <c r="R15" s="19">
        <v>295</v>
      </c>
      <c r="S15" s="10"/>
      <c r="T15" s="31">
        <v>1499</v>
      </c>
      <c r="U15" s="31">
        <v>1</v>
      </c>
      <c r="V15" s="31">
        <f t="shared" si="6"/>
        <v>1793</v>
      </c>
    </row>
    <row r="16" spans="2:22" ht="20.100000000000001" customHeight="1" thickBot="1" x14ac:dyDescent="0.25">
      <c r="B16" s="4" t="s">
        <v>26</v>
      </c>
      <c r="C16" s="51">
        <f t="shared" si="0"/>
        <v>1.31916452913155E-2</v>
      </c>
      <c r="D16" s="51">
        <f t="shared" si="1"/>
        <v>0.26896299010626601</v>
      </c>
      <c r="E16" s="51">
        <f t="shared" si="2"/>
        <v>5.1667277390985707E-2</v>
      </c>
      <c r="F16" s="51">
        <f t="shared" si="3"/>
        <v>0.37156467570538659</v>
      </c>
      <c r="G16" s="51">
        <f t="shared" si="4"/>
        <v>5.8995969219494321E-2</v>
      </c>
      <c r="H16" s="51">
        <f t="shared" si="5"/>
        <v>0.23561744228655188</v>
      </c>
      <c r="M16" s="4" t="s">
        <v>26</v>
      </c>
      <c r="N16" s="19">
        <v>36</v>
      </c>
      <c r="O16" s="19">
        <v>734</v>
      </c>
      <c r="P16" s="19">
        <v>141</v>
      </c>
      <c r="Q16" s="19">
        <v>1014</v>
      </c>
      <c r="R16" s="19">
        <v>161</v>
      </c>
      <c r="S16" s="10"/>
      <c r="T16" s="31">
        <v>2569</v>
      </c>
      <c r="U16" s="31">
        <v>1</v>
      </c>
      <c r="V16" s="31">
        <f t="shared" si="6"/>
        <v>2729</v>
      </c>
    </row>
    <row r="17" spans="2:22" ht="20.100000000000001" customHeight="1" thickBot="1" x14ac:dyDescent="0.25">
      <c r="B17" s="4" t="s">
        <v>27</v>
      </c>
      <c r="C17" s="51">
        <f t="shared" si="0"/>
        <v>2.3255813953488372E-3</v>
      </c>
      <c r="D17" s="51">
        <f t="shared" si="1"/>
        <v>0.28372093023255812</v>
      </c>
      <c r="E17" s="51">
        <f t="shared" si="2"/>
        <v>1.627906976744186E-2</v>
      </c>
      <c r="F17" s="51">
        <f t="shared" si="3"/>
        <v>0.44418604651162791</v>
      </c>
      <c r="G17" s="51">
        <f t="shared" si="4"/>
        <v>0.12093023255813953</v>
      </c>
      <c r="H17" s="51">
        <f t="shared" si="5"/>
        <v>0.13255813953488374</v>
      </c>
      <c r="M17" s="4" t="s">
        <v>27</v>
      </c>
      <c r="N17" s="19">
        <v>1</v>
      </c>
      <c r="O17" s="19">
        <v>122</v>
      </c>
      <c r="P17" s="19">
        <v>7</v>
      </c>
      <c r="Q17" s="19">
        <v>191</v>
      </c>
      <c r="R17" s="19">
        <v>52</v>
      </c>
      <c r="S17" s="10"/>
      <c r="T17" s="31">
        <v>378</v>
      </c>
      <c r="U17" s="31">
        <v>0</v>
      </c>
      <c r="V17" s="31">
        <f t="shared" si="6"/>
        <v>430</v>
      </c>
    </row>
    <row r="18" spans="2:22" ht="20.100000000000001" customHeight="1" thickBot="1" x14ac:dyDescent="0.25">
      <c r="B18" s="4" t="s">
        <v>28</v>
      </c>
      <c r="C18" s="51">
        <f t="shared" si="0"/>
        <v>6.6800267201068807E-3</v>
      </c>
      <c r="D18" s="51">
        <f t="shared" si="1"/>
        <v>0.18303273213092852</v>
      </c>
      <c r="E18" s="51">
        <f t="shared" si="2"/>
        <v>1.2692050768203072E-2</v>
      </c>
      <c r="F18" s="51">
        <f t="shared" si="3"/>
        <v>0.4635938543754175</v>
      </c>
      <c r="G18" s="51">
        <f t="shared" si="4"/>
        <v>0.20307281229124916</v>
      </c>
      <c r="H18" s="51">
        <f t="shared" si="5"/>
        <v>0.13092852371409477</v>
      </c>
      <c r="M18" s="4" t="s">
        <v>28</v>
      </c>
      <c r="N18" s="19">
        <v>10</v>
      </c>
      <c r="O18" s="19">
        <v>274</v>
      </c>
      <c r="P18" s="19">
        <v>19</v>
      </c>
      <c r="Q18" s="19">
        <v>694</v>
      </c>
      <c r="R18" s="19">
        <v>304</v>
      </c>
      <c r="S18" s="10"/>
      <c r="T18" s="31">
        <v>1193</v>
      </c>
      <c r="U18" s="31">
        <v>0</v>
      </c>
      <c r="V18" s="31">
        <f t="shared" si="6"/>
        <v>1497</v>
      </c>
    </row>
    <row r="19" spans="2:22" ht="20.100000000000001" customHeight="1" thickBot="1" x14ac:dyDescent="0.25">
      <c r="B19" s="4" t="s">
        <v>29</v>
      </c>
      <c r="C19" s="51">
        <f t="shared" si="0"/>
        <v>1.7555266579973992E-2</v>
      </c>
      <c r="D19" s="51">
        <f t="shared" si="1"/>
        <v>0.17360208062418725</v>
      </c>
      <c r="E19" s="51">
        <f t="shared" si="2"/>
        <v>4.5513654096228867E-3</v>
      </c>
      <c r="F19" s="51">
        <f t="shared" si="3"/>
        <v>0.46098829648894668</v>
      </c>
      <c r="G19" s="51">
        <f t="shared" si="4"/>
        <v>0.21456436931079323</v>
      </c>
      <c r="H19" s="51">
        <f t="shared" si="5"/>
        <v>0.128738621586476</v>
      </c>
      <c r="M19" s="4" t="s">
        <v>29</v>
      </c>
      <c r="N19" s="19">
        <v>27</v>
      </c>
      <c r="O19" s="19">
        <v>267</v>
      </c>
      <c r="P19" s="19">
        <v>7</v>
      </c>
      <c r="Q19" s="19">
        <v>709</v>
      </c>
      <c r="R19" s="19">
        <v>330</v>
      </c>
      <c r="S19" s="10"/>
      <c r="T19" s="31">
        <v>1208</v>
      </c>
      <c r="U19" s="31">
        <v>0</v>
      </c>
      <c r="V19" s="31">
        <f t="shared" si="6"/>
        <v>1538</v>
      </c>
    </row>
    <row r="20" spans="2:22" ht="20.100000000000001" customHeight="1" thickBot="1" x14ac:dyDescent="0.25">
      <c r="B20" s="4" t="s">
        <v>30</v>
      </c>
      <c r="C20" s="51">
        <f t="shared" si="0"/>
        <v>8.8855979266938175E-3</v>
      </c>
      <c r="D20" s="51">
        <f t="shared" si="1"/>
        <v>0.12458348759718622</v>
      </c>
      <c r="E20" s="51">
        <f t="shared" si="2"/>
        <v>2.6656793780081452E-2</v>
      </c>
      <c r="F20" s="51">
        <f t="shared" si="3"/>
        <v>0.39078119215105517</v>
      </c>
      <c r="G20" s="51">
        <f t="shared" si="4"/>
        <v>0.31229174379859309</v>
      </c>
      <c r="H20" s="51">
        <f t="shared" si="5"/>
        <v>0.13680118474639025</v>
      </c>
      <c r="M20" s="4" t="s">
        <v>30</v>
      </c>
      <c r="N20" s="19">
        <v>48</v>
      </c>
      <c r="O20" s="19">
        <v>673</v>
      </c>
      <c r="P20" s="19">
        <v>144</v>
      </c>
      <c r="Q20" s="19">
        <v>2111</v>
      </c>
      <c r="R20" s="19">
        <v>1687</v>
      </c>
      <c r="S20" s="10"/>
      <c r="T20" s="31">
        <v>3716</v>
      </c>
      <c r="U20" s="31">
        <v>1</v>
      </c>
      <c r="V20" s="31">
        <f t="shared" si="6"/>
        <v>5402</v>
      </c>
    </row>
    <row r="21" spans="2:22" ht="20.100000000000001" customHeight="1" thickBot="1" x14ac:dyDescent="0.25">
      <c r="B21" s="4" t="s">
        <v>31</v>
      </c>
      <c r="C21" s="51">
        <f t="shared" si="0"/>
        <v>1.267723102585488E-2</v>
      </c>
      <c r="D21" s="51">
        <f t="shared" si="1"/>
        <v>0.2085070892410342</v>
      </c>
      <c r="E21" s="51">
        <f t="shared" si="2"/>
        <v>1.4512093411175981E-2</v>
      </c>
      <c r="F21" s="51">
        <f t="shared" si="3"/>
        <v>0.29708090075062554</v>
      </c>
      <c r="G21" s="51">
        <f t="shared" si="4"/>
        <v>0.17631359466221852</v>
      </c>
      <c r="H21" s="51">
        <f t="shared" si="5"/>
        <v>0.29090909090909089</v>
      </c>
      <c r="M21" s="4" t="s">
        <v>31</v>
      </c>
      <c r="N21" s="19">
        <v>76</v>
      </c>
      <c r="O21" s="19">
        <v>1250</v>
      </c>
      <c r="P21" s="19">
        <v>87</v>
      </c>
      <c r="Q21" s="19">
        <v>1781</v>
      </c>
      <c r="R21" s="19">
        <v>1057</v>
      </c>
      <c r="S21" s="10"/>
      <c r="T21" s="31">
        <v>4943</v>
      </c>
      <c r="U21" s="31">
        <v>5</v>
      </c>
      <c r="V21" s="31">
        <f t="shared" si="6"/>
        <v>5995</v>
      </c>
    </row>
    <row r="22" spans="2:22" ht="20.100000000000001" customHeight="1" thickBot="1" x14ac:dyDescent="0.25">
      <c r="B22" s="4" t="s">
        <v>32</v>
      </c>
      <c r="C22" s="51">
        <f t="shared" si="0"/>
        <v>7.2780203784570596E-3</v>
      </c>
      <c r="D22" s="51">
        <f t="shared" si="1"/>
        <v>0.23726346433770015</v>
      </c>
      <c r="E22" s="51">
        <f t="shared" si="2"/>
        <v>2.7656477438136828E-2</v>
      </c>
      <c r="F22" s="51">
        <f t="shared" si="3"/>
        <v>0.36681222707423583</v>
      </c>
      <c r="G22" s="51">
        <f t="shared" si="4"/>
        <v>0.20232896652110627</v>
      </c>
      <c r="H22" s="51">
        <f t="shared" si="5"/>
        <v>0.15866084425036386</v>
      </c>
      <c r="M22" s="4" t="s">
        <v>32</v>
      </c>
      <c r="N22" s="19">
        <v>5</v>
      </c>
      <c r="O22" s="19">
        <v>163</v>
      </c>
      <c r="P22" s="19">
        <v>19</v>
      </c>
      <c r="Q22" s="19">
        <v>252</v>
      </c>
      <c r="R22" s="19">
        <v>139</v>
      </c>
      <c r="S22" s="10"/>
      <c r="T22" s="31">
        <v>548</v>
      </c>
      <c r="U22" s="31">
        <v>0</v>
      </c>
      <c r="V22" s="31">
        <f t="shared" si="6"/>
        <v>687</v>
      </c>
    </row>
    <row r="23" spans="2:22" ht="20.100000000000001" customHeight="1" thickBot="1" x14ac:dyDescent="0.25">
      <c r="B23" s="4" t="s">
        <v>33</v>
      </c>
      <c r="C23" s="51">
        <f t="shared" si="0"/>
        <v>1.3157894736842105E-2</v>
      </c>
      <c r="D23" s="51">
        <f t="shared" si="1"/>
        <v>0.18358395989974938</v>
      </c>
      <c r="E23" s="51">
        <f t="shared" si="2"/>
        <v>7.5187969924812026E-3</v>
      </c>
      <c r="F23" s="51">
        <f t="shared" si="3"/>
        <v>0.48872180451127817</v>
      </c>
      <c r="G23" s="51">
        <f t="shared" si="4"/>
        <v>0.20739348370927319</v>
      </c>
      <c r="H23" s="51">
        <f t="shared" si="5"/>
        <v>9.9624060150375837E-2</v>
      </c>
      <c r="M23" s="4" t="s">
        <v>33</v>
      </c>
      <c r="N23" s="19">
        <v>21</v>
      </c>
      <c r="O23" s="19">
        <v>293</v>
      </c>
      <c r="P23" s="19">
        <v>12</v>
      </c>
      <c r="Q23" s="19">
        <v>780</v>
      </c>
      <c r="R23" s="19">
        <v>331</v>
      </c>
      <c r="S23" s="10"/>
      <c r="T23" s="31">
        <v>1266</v>
      </c>
      <c r="U23" s="31">
        <v>1</v>
      </c>
      <c r="V23" s="31">
        <f t="shared" si="6"/>
        <v>1596</v>
      </c>
    </row>
    <row r="24" spans="2:22" ht="20.100000000000001" customHeight="1" thickBot="1" x14ac:dyDescent="0.25">
      <c r="B24" s="4" t="s">
        <v>34</v>
      </c>
      <c r="C24" s="51">
        <f t="shared" si="0"/>
        <v>5.9844404548174742E-3</v>
      </c>
      <c r="D24" s="51">
        <f t="shared" si="1"/>
        <v>3.6654697785757029E-2</v>
      </c>
      <c r="E24" s="51">
        <f t="shared" si="2"/>
        <v>1.5559545182525433E-2</v>
      </c>
      <c r="F24" s="51">
        <f t="shared" si="3"/>
        <v>0.43701376421304611</v>
      </c>
      <c r="G24" s="51">
        <f t="shared" si="4"/>
        <v>0.1725014961101137</v>
      </c>
      <c r="H24" s="51">
        <f t="shared" si="5"/>
        <v>0.33228605625374019</v>
      </c>
      <c r="M24" s="4" t="s">
        <v>34</v>
      </c>
      <c r="N24" s="19">
        <v>40</v>
      </c>
      <c r="O24" s="19">
        <v>245</v>
      </c>
      <c r="P24" s="19">
        <v>104</v>
      </c>
      <c r="Q24" s="19">
        <v>2921</v>
      </c>
      <c r="R24" s="19">
        <v>1153</v>
      </c>
      <c r="S24" s="10"/>
      <c r="T24" s="31">
        <v>5539</v>
      </c>
      <c r="U24" s="31">
        <v>8</v>
      </c>
      <c r="V24" s="31">
        <f t="shared" si="6"/>
        <v>6684</v>
      </c>
    </row>
    <row r="25" spans="2:22" ht="20.100000000000001" customHeight="1" thickBot="1" x14ac:dyDescent="0.25">
      <c r="B25" s="4" t="s">
        <v>35</v>
      </c>
      <c r="C25" s="51">
        <f t="shared" si="0"/>
        <v>9.0744101633393835E-3</v>
      </c>
      <c r="D25" s="51">
        <f t="shared" si="1"/>
        <v>0.30066545674531153</v>
      </c>
      <c r="E25" s="51">
        <f t="shared" si="2"/>
        <v>2.4198427102238355E-2</v>
      </c>
      <c r="F25" s="51">
        <f t="shared" si="3"/>
        <v>0.37749546279491836</v>
      </c>
      <c r="G25" s="51">
        <f t="shared" si="4"/>
        <v>0.11736237144585603</v>
      </c>
      <c r="H25" s="51">
        <f t="shared" si="5"/>
        <v>0.17120387174833623</v>
      </c>
      <c r="M25" s="4" t="s">
        <v>35</v>
      </c>
      <c r="N25" s="19">
        <v>15</v>
      </c>
      <c r="O25" s="19">
        <v>497</v>
      </c>
      <c r="P25" s="19">
        <v>40</v>
      </c>
      <c r="Q25" s="19">
        <v>624</v>
      </c>
      <c r="R25" s="19">
        <v>194</v>
      </c>
      <c r="S25" s="10"/>
      <c r="T25" s="31">
        <v>1459</v>
      </c>
      <c r="U25" s="31">
        <v>0</v>
      </c>
      <c r="V25" s="31">
        <f t="shared" si="6"/>
        <v>1653</v>
      </c>
    </row>
    <row r="26" spans="2:22" ht="20.100000000000001" customHeight="1" thickBot="1" x14ac:dyDescent="0.25">
      <c r="B26" s="4" t="s">
        <v>36</v>
      </c>
      <c r="C26" s="51">
        <f t="shared" si="0"/>
        <v>7.6045627376425855E-3</v>
      </c>
      <c r="D26" s="51">
        <f t="shared" si="1"/>
        <v>0.23954372623574144</v>
      </c>
      <c r="E26" s="51">
        <f t="shared" si="2"/>
        <v>2.6615969581749048E-2</v>
      </c>
      <c r="F26" s="51">
        <f t="shared" si="3"/>
        <v>0.41064638783269963</v>
      </c>
      <c r="G26" s="51">
        <f t="shared" si="4"/>
        <v>0.14638783269961977</v>
      </c>
      <c r="H26" s="51">
        <f t="shared" si="5"/>
        <v>0.1692015209125475</v>
      </c>
      <c r="M26" s="4" t="s">
        <v>36</v>
      </c>
      <c r="N26" s="19">
        <v>4</v>
      </c>
      <c r="O26" s="19">
        <v>126</v>
      </c>
      <c r="P26" s="19">
        <v>14</v>
      </c>
      <c r="Q26" s="19">
        <v>216</v>
      </c>
      <c r="R26" s="19">
        <v>77</v>
      </c>
      <c r="S26" s="10"/>
      <c r="T26" s="31">
        <v>449</v>
      </c>
      <c r="U26" s="31">
        <v>0</v>
      </c>
      <c r="V26" s="31">
        <f t="shared" si="6"/>
        <v>526</v>
      </c>
    </row>
    <row r="27" spans="2:22" ht="20.100000000000001" customHeight="1" thickBot="1" x14ac:dyDescent="0.25">
      <c r="B27" s="5" t="s">
        <v>37</v>
      </c>
      <c r="C27" s="51">
        <f t="shared" si="0"/>
        <v>5.6338028169014088E-3</v>
      </c>
      <c r="D27" s="51">
        <f t="shared" si="1"/>
        <v>0.21901408450704227</v>
      </c>
      <c r="E27" s="51">
        <f t="shared" si="2"/>
        <v>3.0985915492957747E-2</v>
      </c>
      <c r="F27" s="51">
        <f t="shared" si="3"/>
        <v>0.36760563380281691</v>
      </c>
      <c r="G27" s="51">
        <f t="shared" si="4"/>
        <v>0.21549295774647886</v>
      </c>
      <c r="H27" s="51">
        <f t="shared" si="5"/>
        <v>0.16126760563380282</v>
      </c>
      <c r="M27" s="5" t="s">
        <v>37</v>
      </c>
      <c r="N27" s="19">
        <v>8</v>
      </c>
      <c r="O27" s="19">
        <v>311</v>
      </c>
      <c r="P27" s="19">
        <v>44</v>
      </c>
      <c r="Q27" s="19">
        <v>522</v>
      </c>
      <c r="R27" s="19">
        <v>306</v>
      </c>
      <c r="S27" s="10"/>
      <c r="T27" s="31">
        <v>1116</v>
      </c>
      <c r="U27" s="31">
        <v>2</v>
      </c>
      <c r="V27" s="31">
        <f t="shared" si="6"/>
        <v>1420</v>
      </c>
    </row>
    <row r="28" spans="2:22" ht="20.100000000000001" customHeight="1" thickBot="1" x14ac:dyDescent="0.25">
      <c r="B28" s="6" t="s">
        <v>38</v>
      </c>
      <c r="C28" s="51">
        <f t="shared" si="0"/>
        <v>0</v>
      </c>
      <c r="D28" s="51">
        <f t="shared" si="1"/>
        <v>0.30653266331658291</v>
      </c>
      <c r="E28" s="51">
        <f t="shared" si="2"/>
        <v>0</v>
      </c>
      <c r="F28" s="51">
        <f t="shared" si="3"/>
        <v>0.30653266331658291</v>
      </c>
      <c r="G28" s="51">
        <f t="shared" si="4"/>
        <v>0.35175879396984927</v>
      </c>
      <c r="H28" s="51">
        <f t="shared" si="5"/>
        <v>3.517587939698491E-2</v>
      </c>
      <c r="M28" s="6" t="s">
        <v>38</v>
      </c>
      <c r="N28" s="20">
        <v>0</v>
      </c>
      <c r="O28" s="20">
        <v>61</v>
      </c>
      <c r="P28" s="20">
        <v>0</v>
      </c>
      <c r="Q28" s="20">
        <v>61</v>
      </c>
      <c r="R28" s="20">
        <v>70</v>
      </c>
      <c r="S28" s="10"/>
      <c r="T28" s="31">
        <v>129</v>
      </c>
      <c r="U28" s="31">
        <v>0</v>
      </c>
      <c r="V28" s="31">
        <f t="shared" si="6"/>
        <v>199</v>
      </c>
    </row>
    <row r="29" spans="2:22" ht="20.100000000000001" customHeight="1" thickBot="1" x14ac:dyDescent="0.25">
      <c r="B29" s="7" t="s">
        <v>39</v>
      </c>
      <c r="C29" s="52">
        <f t="shared" si="0"/>
        <v>9.9284121581973955E-3</v>
      </c>
      <c r="D29" s="52">
        <f t="shared" si="1"/>
        <v>0.17150569182020889</v>
      </c>
      <c r="E29" s="52">
        <f t="shared" si="2"/>
        <v>2.2532566600164301E-2</v>
      </c>
      <c r="F29" s="52">
        <f t="shared" si="3"/>
        <v>0.39058795915972305</v>
      </c>
      <c r="G29" s="52">
        <f t="shared" si="4"/>
        <v>0.18925008801783827</v>
      </c>
      <c r="H29" s="52">
        <f t="shared" si="5"/>
        <v>0.21619528224386803</v>
      </c>
      <c r="M29" s="7" t="s">
        <v>39</v>
      </c>
      <c r="N29" s="9">
        <f>SUM(N12:N28)</f>
        <v>423</v>
      </c>
      <c r="O29" s="9">
        <f>SUM(O12:O28)</f>
        <v>7307</v>
      </c>
      <c r="P29" s="9">
        <f>SUM(P12:P28)</f>
        <v>960</v>
      </c>
      <c r="Q29" s="9">
        <f>SUM(Q12:Q28)</f>
        <v>16641</v>
      </c>
      <c r="R29" s="9">
        <f>SUM(R12:R28)</f>
        <v>8063</v>
      </c>
      <c r="S29" s="14"/>
      <c r="T29" s="9">
        <f>SUM(T12:T28)</f>
        <v>34567</v>
      </c>
      <c r="U29" s="9">
        <f>SUM(U12:U28)</f>
        <v>25</v>
      </c>
      <c r="V29" s="9">
        <f t="shared" si="6"/>
        <v>42605</v>
      </c>
    </row>
    <row r="30" spans="2:22" x14ac:dyDescent="0.2">
      <c r="B30" s="49"/>
      <c r="C30" s="50"/>
      <c r="D30" s="50"/>
      <c r="E30" s="50"/>
      <c r="F30" s="50"/>
      <c r="G30" s="50"/>
      <c r="H30" s="50"/>
    </row>
    <row r="31" spans="2:22" x14ac:dyDescent="0.2">
      <c r="B31" s="49"/>
      <c r="C31" s="50"/>
      <c r="D31" s="50"/>
      <c r="E31" s="50"/>
      <c r="F31" s="50"/>
      <c r="G31" s="50"/>
      <c r="H31" s="50"/>
    </row>
    <row r="32" spans="2:22" x14ac:dyDescent="0.2">
      <c r="B32" s="49"/>
      <c r="C32" s="50"/>
      <c r="D32" s="50"/>
      <c r="E32" s="50"/>
      <c r="F32" s="50"/>
      <c r="G32" s="50"/>
      <c r="H32" s="50"/>
    </row>
    <row r="33" spans="2:8" x14ac:dyDescent="0.2">
      <c r="B33" s="10"/>
      <c r="C33" s="10"/>
      <c r="D33" s="10"/>
      <c r="E33" s="10"/>
      <c r="F33" s="10"/>
      <c r="G33" s="10"/>
      <c r="H33" s="10"/>
    </row>
    <row r="34" spans="2:8" ht="41.25" customHeight="1" x14ac:dyDescent="0.2"/>
    <row r="35" spans="2:8" ht="41.25" customHeight="1" x14ac:dyDescent="0.2"/>
    <row r="36" spans="2:8" ht="41.25" customHeight="1" x14ac:dyDescent="0.2"/>
    <row r="37" spans="2:8" ht="20.100000000000001" customHeight="1" x14ac:dyDescent="0.2"/>
    <row r="38" spans="2:8" ht="20.100000000000001" customHeight="1" x14ac:dyDescent="0.2"/>
    <row r="39" spans="2:8" ht="20.100000000000001" customHeight="1" x14ac:dyDescent="0.2"/>
    <row r="40" spans="2:8" ht="20.100000000000001" customHeight="1" x14ac:dyDescent="0.2"/>
    <row r="41" spans="2:8" ht="20.100000000000001" customHeight="1" x14ac:dyDescent="0.2"/>
    <row r="42" spans="2:8" ht="20.100000000000001" customHeight="1" x14ac:dyDescent="0.2"/>
    <row r="43" spans="2:8" ht="20.100000000000001" customHeight="1" x14ac:dyDescent="0.2"/>
    <row r="44" spans="2:8" ht="20.100000000000001" customHeight="1" x14ac:dyDescent="0.2"/>
    <row r="45" spans="2:8" ht="20.100000000000001" customHeight="1" x14ac:dyDescent="0.2"/>
    <row r="46" spans="2:8" ht="20.100000000000001" customHeight="1" x14ac:dyDescent="0.2"/>
    <row r="47" spans="2:8" ht="20.100000000000001" customHeight="1" x14ac:dyDescent="0.2"/>
    <row r="48" spans="2:8" ht="20.100000000000001" customHeight="1" x14ac:dyDescent="0.2"/>
    <row r="49" spans="3:11" ht="20.100000000000001" customHeight="1" x14ac:dyDescent="0.2"/>
    <row r="50" spans="3:11" ht="20.100000000000001" customHeight="1" x14ac:dyDescent="0.2"/>
    <row r="51" spans="3:11" ht="20.100000000000001" customHeight="1" x14ac:dyDescent="0.2"/>
    <row r="52" spans="3:11" ht="20.100000000000001" customHeight="1" x14ac:dyDescent="0.2"/>
    <row r="53" spans="3:11" ht="20.100000000000001" customHeight="1" x14ac:dyDescent="0.2"/>
    <row r="54" spans="3:11" ht="20.100000000000001" customHeight="1" x14ac:dyDescent="0.2"/>
    <row r="55" spans="3:11" x14ac:dyDescent="0.2">
      <c r="C55" s="54"/>
      <c r="D55" s="54"/>
      <c r="E55" s="54"/>
      <c r="F55" s="54"/>
      <c r="G55" s="54"/>
      <c r="I55" s="54"/>
      <c r="J55" s="54"/>
      <c r="K55" s="54"/>
    </row>
  </sheetData>
  <mergeCells count="10">
    <mergeCell ref="N9:R9"/>
    <mergeCell ref="N10:O10"/>
    <mergeCell ref="P10:Q10"/>
    <mergeCell ref="R10:R11"/>
    <mergeCell ref="S10:S11"/>
    <mergeCell ref="C9:H9"/>
    <mergeCell ref="C10:D10"/>
    <mergeCell ref="E10:F10"/>
    <mergeCell ref="G10:G11"/>
    <mergeCell ref="H10:H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R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875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0.5" customWidth="1"/>
    <col min="17" max="17" width="20.375" bestFit="1" customWidth="1"/>
    <col min="18" max="18" width="7.25" bestFit="1" customWidth="1"/>
    <col min="19" max="19" width="14.75" customWidth="1"/>
  </cols>
  <sheetData>
    <row r="9" spans="2:18" ht="44.25" customHeight="1" thickBot="1" x14ac:dyDescent="0.25">
      <c r="C9" s="60" t="s">
        <v>68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</row>
    <row r="10" spans="2:18" ht="76.5" customHeight="1" thickBot="1" x14ac:dyDescent="0.25">
      <c r="C10" s="8" t="s">
        <v>52</v>
      </c>
      <c r="D10" s="8" t="s">
        <v>53</v>
      </c>
      <c r="E10" s="8" t="s">
        <v>54</v>
      </c>
      <c r="F10" s="8" t="s">
        <v>55</v>
      </c>
      <c r="G10" s="8" t="s">
        <v>56</v>
      </c>
      <c r="H10" s="8" t="s">
        <v>57</v>
      </c>
      <c r="I10" s="8" t="s">
        <v>58</v>
      </c>
      <c r="J10" s="8" t="s">
        <v>59</v>
      </c>
      <c r="K10" s="8" t="s">
        <v>60</v>
      </c>
      <c r="L10" s="8" t="s">
        <v>61</v>
      </c>
      <c r="M10" s="8" t="s">
        <v>62</v>
      </c>
      <c r="N10" s="8" t="s">
        <v>63</v>
      </c>
      <c r="O10" s="8" t="s">
        <v>64</v>
      </c>
      <c r="P10" s="8" t="s">
        <v>65</v>
      </c>
      <c r="Q10" s="8" t="s">
        <v>66</v>
      </c>
      <c r="R10" s="8" t="s">
        <v>67</v>
      </c>
    </row>
    <row r="11" spans="2:18" ht="20.100000000000001" customHeight="1" thickBot="1" x14ac:dyDescent="0.25">
      <c r="B11" s="3" t="s">
        <v>22</v>
      </c>
      <c r="C11" s="18">
        <v>11195</v>
      </c>
      <c r="D11" s="18">
        <v>4</v>
      </c>
      <c r="E11" s="18">
        <v>0</v>
      </c>
      <c r="F11" s="18">
        <v>0</v>
      </c>
      <c r="G11" s="18">
        <v>5670</v>
      </c>
      <c r="H11" s="18">
        <v>2035</v>
      </c>
      <c r="I11" s="18">
        <v>344</v>
      </c>
      <c r="J11" s="18">
        <v>523</v>
      </c>
      <c r="K11" s="18">
        <v>122</v>
      </c>
      <c r="L11" s="18">
        <v>245</v>
      </c>
      <c r="M11" s="18">
        <v>92</v>
      </c>
      <c r="N11" s="18">
        <v>57</v>
      </c>
      <c r="O11" s="18">
        <v>58</v>
      </c>
      <c r="P11" s="18">
        <v>513</v>
      </c>
      <c r="Q11" s="18">
        <v>1213</v>
      </c>
      <c r="R11" s="18">
        <v>319</v>
      </c>
    </row>
    <row r="12" spans="2:18" ht="20.100000000000001" customHeight="1" thickBot="1" x14ac:dyDescent="0.25">
      <c r="B12" s="4" t="s">
        <v>23</v>
      </c>
      <c r="C12" s="19">
        <v>1513</v>
      </c>
      <c r="D12" s="19">
        <v>0</v>
      </c>
      <c r="E12" s="19">
        <v>0</v>
      </c>
      <c r="F12" s="19">
        <v>0</v>
      </c>
      <c r="G12" s="19">
        <v>636</v>
      </c>
      <c r="H12" s="19">
        <v>170</v>
      </c>
      <c r="I12" s="19">
        <v>286</v>
      </c>
      <c r="J12" s="19">
        <v>68</v>
      </c>
      <c r="K12" s="19">
        <v>15</v>
      </c>
      <c r="L12" s="19">
        <v>28</v>
      </c>
      <c r="M12" s="19">
        <v>22</v>
      </c>
      <c r="N12" s="19">
        <v>19</v>
      </c>
      <c r="O12" s="19">
        <v>37</v>
      </c>
      <c r="P12" s="19">
        <v>115</v>
      </c>
      <c r="Q12" s="19">
        <v>96</v>
      </c>
      <c r="R12" s="19">
        <v>21</v>
      </c>
    </row>
    <row r="13" spans="2:18" ht="20.100000000000001" customHeight="1" thickBot="1" x14ac:dyDescent="0.25">
      <c r="B13" s="4" t="s">
        <v>24</v>
      </c>
      <c r="C13" s="19">
        <v>1118</v>
      </c>
      <c r="D13" s="19">
        <v>1</v>
      </c>
      <c r="E13" s="19">
        <v>0</v>
      </c>
      <c r="F13" s="19">
        <v>0</v>
      </c>
      <c r="G13" s="19">
        <v>474</v>
      </c>
      <c r="H13" s="19">
        <v>135</v>
      </c>
      <c r="I13" s="19">
        <v>12</v>
      </c>
      <c r="J13" s="19">
        <v>80</v>
      </c>
      <c r="K13" s="19">
        <v>16</v>
      </c>
      <c r="L13" s="19">
        <v>6</v>
      </c>
      <c r="M13" s="19">
        <v>1</v>
      </c>
      <c r="N13" s="19">
        <v>2</v>
      </c>
      <c r="O13" s="19">
        <v>117</v>
      </c>
      <c r="P13" s="19">
        <v>74</v>
      </c>
      <c r="Q13" s="19">
        <v>152</v>
      </c>
      <c r="R13" s="19">
        <v>48</v>
      </c>
    </row>
    <row r="14" spans="2:18" ht="20.100000000000001" customHeight="1" thickBot="1" x14ac:dyDescent="0.25">
      <c r="B14" s="4" t="s">
        <v>25</v>
      </c>
      <c r="C14" s="19">
        <v>2474</v>
      </c>
      <c r="D14" s="19">
        <v>0</v>
      </c>
      <c r="E14" s="19">
        <v>0</v>
      </c>
      <c r="F14" s="19">
        <v>0</v>
      </c>
      <c r="G14" s="19">
        <v>1071</v>
      </c>
      <c r="H14" s="19">
        <v>453</v>
      </c>
      <c r="I14" s="19">
        <v>119</v>
      </c>
      <c r="J14" s="19">
        <v>193</v>
      </c>
      <c r="K14" s="19">
        <v>49</v>
      </c>
      <c r="L14" s="19">
        <v>68</v>
      </c>
      <c r="M14" s="19">
        <v>77</v>
      </c>
      <c r="N14" s="19">
        <v>19</v>
      </c>
      <c r="O14" s="19">
        <v>82</v>
      </c>
      <c r="P14" s="19">
        <v>155</v>
      </c>
      <c r="Q14" s="19">
        <v>124</v>
      </c>
      <c r="R14" s="19">
        <v>64</v>
      </c>
    </row>
    <row r="15" spans="2:18" ht="20.100000000000001" customHeight="1" thickBot="1" x14ac:dyDescent="0.25">
      <c r="B15" s="4" t="s">
        <v>26</v>
      </c>
      <c r="C15" s="19">
        <v>3246</v>
      </c>
      <c r="D15" s="19">
        <v>1</v>
      </c>
      <c r="E15" s="19">
        <v>0</v>
      </c>
      <c r="F15" s="19">
        <v>0</v>
      </c>
      <c r="G15" s="19">
        <v>1712</v>
      </c>
      <c r="H15" s="19">
        <v>496</v>
      </c>
      <c r="I15" s="19">
        <v>139</v>
      </c>
      <c r="J15" s="19">
        <v>238</v>
      </c>
      <c r="K15" s="19">
        <v>36</v>
      </c>
      <c r="L15" s="19">
        <v>84</v>
      </c>
      <c r="M15" s="19">
        <v>18</v>
      </c>
      <c r="N15" s="19">
        <v>6</v>
      </c>
      <c r="O15" s="19">
        <v>12</v>
      </c>
      <c r="P15" s="19">
        <v>253</v>
      </c>
      <c r="Q15" s="19">
        <v>134</v>
      </c>
      <c r="R15" s="19">
        <v>117</v>
      </c>
    </row>
    <row r="16" spans="2:18" ht="20.100000000000001" customHeight="1" thickBot="1" x14ac:dyDescent="0.25">
      <c r="B16" s="4" t="s">
        <v>27</v>
      </c>
      <c r="C16" s="19">
        <v>719</v>
      </c>
      <c r="D16" s="19">
        <v>0</v>
      </c>
      <c r="E16" s="19">
        <v>0</v>
      </c>
      <c r="F16" s="19">
        <v>0</v>
      </c>
      <c r="G16" s="19">
        <v>350</v>
      </c>
      <c r="H16" s="19">
        <v>243</v>
      </c>
      <c r="I16" s="19">
        <v>0</v>
      </c>
      <c r="J16" s="19">
        <v>28</v>
      </c>
      <c r="K16" s="19">
        <v>2</v>
      </c>
      <c r="L16" s="19">
        <v>2</v>
      </c>
      <c r="M16" s="19">
        <v>0</v>
      </c>
      <c r="N16" s="19">
        <v>1</v>
      </c>
      <c r="O16" s="19">
        <v>0</v>
      </c>
      <c r="P16" s="19">
        <v>82</v>
      </c>
      <c r="Q16" s="19">
        <v>10</v>
      </c>
      <c r="R16" s="19">
        <v>1</v>
      </c>
    </row>
    <row r="17" spans="2:18" ht="20.100000000000001" customHeight="1" thickBot="1" x14ac:dyDescent="0.25">
      <c r="B17" s="4" t="s">
        <v>28</v>
      </c>
      <c r="C17" s="19">
        <v>1904</v>
      </c>
      <c r="D17" s="19">
        <v>1</v>
      </c>
      <c r="E17" s="19">
        <v>0</v>
      </c>
      <c r="F17" s="19">
        <v>0</v>
      </c>
      <c r="G17" s="19">
        <v>813</v>
      </c>
      <c r="H17" s="19">
        <v>509</v>
      </c>
      <c r="I17" s="19">
        <v>71</v>
      </c>
      <c r="J17" s="19">
        <v>69</v>
      </c>
      <c r="K17" s="19">
        <v>33</v>
      </c>
      <c r="L17" s="19">
        <v>36</v>
      </c>
      <c r="M17" s="19">
        <v>14</v>
      </c>
      <c r="N17" s="19">
        <v>48</v>
      </c>
      <c r="O17" s="19">
        <v>25</v>
      </c>
      <c r="P17" s="19">
        <v>114</v>
      </c>
      <c r="Q17" s="19">
        <v>146</v>
      </c>
      <c r="R17" s="19">
        <v>25</v>
      </c>
    </row>
    <row r="18" spans="2:18" ht="20.100000000000001" customHeight="1" thickBot="1" x14ac:dyDescent="0.25">
      <c r="B18" s="4" t="s">
        <v>29</v>
      </c>
      <c r="C18" s="19">
        <v>2058</v>
      </c>
      <c r="D18" s="19">
        <v>0</v>
      </c>
      <c r="E18" s="19">
        <v>0</v>
      </c>
      <c r="F18" s="19">
        <v>0</v>
      </c>
      <c r="G18" s="19">
        <v>891</v>
      </c>
      <c r="H18" s="19">
        <v>552</v>
      </c>
      <c r="I18" s="19">
        <v>66</v>
      </c>
      <c r="J18" s="19">
        <v>64</v>
      </c>
      <c r="K18" s="19">
        <v>22</v>
      </c>
      <c r="L18" s="19">
        <v>6</v>
      </c>
      <c r="M18" s="19">
        <v>3</v>
      </c>
      <c r="N18" s="19">
        <v>8</v>
      </c>
      <c r="O18" s="19">
        <v>6</v>
      </c>
      <c r="P18" s="19">
        <v>114</v>
      </c>
      <c r="Q18" s="19">
        <v>255</v>
      </c>
      <c r="R18" s="19">
        <v>71</v>
      </c>
    </row>
    <row r="19" spans="2:18" ht="20.100000000000001" customHeight="1" thickBot="1" x14ac:dyDescent="0.25">
      <c r="B19" s="4" t="s">
        <v>30</v>
      </c>
      <c r="C19" s="19">
        <v>8844</v>
      </c>
      <c r="D19" s="19">
        <v>8</v>
      </c>
      <c r="E19" s="19">
        <v>0</v>
      </c>
      <c r="F19" s="19">
        <v>0</v>
      </c>
      <c r="G19" s="19">
        <v>4442</v>
      </c>
      <c r="H19" s="19">
        <v>1043</v>
      </c>
      <c r="I19" s="19">
        <v>542</v>
      </c>
      <c r="J19" s="19">
        <v>575</v>
      </c>
      <c r="K19" s="19">
        <v>306</v>
      </c>
      <c r="L19" s="19">
        <v>160</v>
      </c>
      <c r="M19" s="19">
        <v>93</v>
      </c>
      <c r="N19" s="19">
        <v>50</v>
      </c>
      <c r="O19" s="19">
        <v>57</v>
      </c>
      <c r="P19" s="19">
        <v>537</v>
      </c>
      <c r="Q19" s="19">
        <v>622</v>
      </c>
      <c r="R19" s="19">
        <v>409</v>
      </c>
    </row>
    <row r="20" spans="2:18" ht="20.100000000000001" customHeight="1" thickBot="1" x14ac:dyDescent="0.25">
      <c r="B20" s="4" t="s">
        <v>31</v>
      </c>
      <c r="C20" s="19">
        <v>8181</v>
      </c>
      <c r="D20" s="19">
        <v>0</v>
      </c>
      <c r="E20" s="19">
        <v>0</v>
      </c>
      <c r="F20" s="19">
        <v>0</v>
      </c>
      <c r="G20" s="19">
        <v>4002</v>
      </c>
      <c r="H20" s="19">
        <v>1652</v>
      </c>
      <c r="I20" s="19">
        <v>467</v>
      </c>
      <c r="J20" s="19">
        <v>293</v>
      </c>
      <c r="K20" s="19">
        <v>134</v>
      </c>
      <c r="L20" s="19">
        <v>127</v>
      </c>
      <c r="M20" s="19">
        <v>38</v>
      </c>
      <c r="N20" s="19">
        <v>18</v>
      </c>
      <c r="O20" s="19">
        <v>29</v>
      </c>
      <c r="P20" s="19">
        <v>544</v>
      </c>
      <c r="Q20" s="19">
        <v>623</v>
      </c>
      <c r="R20" s="19">
        <v>254</v>
      </c>
    </row>
    <row r="21" spans="2:18" ht="20.100000000000001" customHeight="1" thickBot="1" x14ac:dyDescent="0.25">
      <c r="B21" s="4" t="s">
        <v>32</v>
      </c>
      <c r="C21" s="19">
        <v>1022</v>
      </c>
      <c r="D21" s="19">
        <v>1</v>
      </c>
      <c r="E21" s="19">
        <v>0</v>
      </c>
      <c r="F21" s="19">
        <v>0</v>
      </c>
      <c r="G21" s="19">
        <v>382</v>
      </c>
      <c r="H21" s="19">
        <v>253</v>
      </c>
      <c r="I21" s="19">
        <v>108</v>
      </c>
      <c r="J21" s="19">
        <v>27</v>
      </c>
      <c r="K21" s="19">
        <v>19</v>
      </c>
      <c r="L21" s="19">
        <v>13</v>
      </c>
      <c r="M21" s="19">
        <v>8</v>
      </c>
      <c r="N21" s="19">
        <v>8</v>
      </c>
      <c r="O21" s="19">
        <v>32</v>
      </c>
      <c r="P21" s="19">
        <v>61</v>
      </c>
      <c r="Q21" s="19">
        <v>93</v>
      </c>
      <c r="R21" s="19">
        <v>17</v>
      </c>
    </row>
    <row r="22" spans="2:18" ht="20.100000000000001" customHeight="1" thickBot="1" x14ac:dyDescent="0.25">
      <c r="B22" s="4" t="s">
        <v>33</v>
      </c>
      <c r="C22" s="19">
        <v>1982</v>
      </c>
      <c r="D22" s="19">
        <v>0</v>
      </c>
      <c r="E22" s="19">
        <v>0</v>
      </c>
      <c r="F22" s="19">
        <v>0</v>
      </c>
      <c r="G22" s="19">
        <v>1136</v>
      </c>
      <c r="H22" s="19">
        <v>300</v>
      </c>
      <c r="I22" s="19">
        <v>45</v>
      </c>
      <c r="J22" s="19">
        <v>109</v>
      </c>
      <c r="K22" s="19">
        <v>13</v>
      </c>
      <c r="L22" s="19">
        <v>28</v>
      </c>
      <c r="M22" s="19">
        <v>2</v>
      </c>
      <c r="N22" s="19">
        <v>4</v>
      </c>
      <c r="O22" s="19">
        <v>3</v>
      </c>
      <c r="P22" s="19">
        <v>90</v>
      </c>
      <c r="Q22" s="19">
        <v>185</v>
      </c>
      <c r="R22" s="19">
        <v>67</v>
      </c>
    </row>
    <row r="23" spans="2:18" ht="20.100000000000001" customHeight="1" thickBot="1" x14ac:dyDescent="0.25">
      <c r="B23" s="4" t="s">
        <v>34</v>
      </c>
      <c r="C23" s="19">
        <v>9831</v>
      </c>
      <c r="D23" s="19">
        <v>1</v>
      </c>
      <c r="E23" s="19">
        <v>0</v>
      </c>
      <c r="F23" s="19">
        <v>0</v>
      </c>
      <c r="G23" s="19">
        <v>5011</v>
      </c>
      <c r="H23" s="19">
        <v>1247</v>
      </c>
      <c r="I23" s="19">
        <v>219</v>
      </c>
      <c r="J23" s="19">
        <v>317</v>
      </c>
      <c r="K23" s="19">
        <v>93</v>
      </c>
      <c r="L23" s="19">
        <v>392</v>
      </c>
      <c r="M23" s="19">
        <v>9</v>
      </c>
      <c r="N23" s="19">
        <v>13</v>
      </c>
      <c r="O23" s="19">
        <v>10</v>
      </c>
      <c r="P23" s="19">
        <v>490</v>
      </c>
      <c r="Q23" s="19">
        <v>1514</v>
      </c>
      <c r="R23" s="19">
        <v>515</v>
      </c>
    </row>
    <row r="24" spans="2:18" ht="20.100000000000001" customHeight="1" thickBot="1" x14ac:dyDescent="0.25">
      <c r="B24" s="4" t="s">
        <v>35</v>
      </c>
      <c r="C24" s="19">
        <v>2394</v>
      </c>
      <c r="D24" s="19">
        <v>2</v>
      </c>
      <c r="E24" s="19">
        <v>0</v>
      </c>
      <c r="F24" s="19">
        <v>0</v>
      </c>
      <c r="G24" s="19">
        <v>1165</v>
      </c>
      <c r="H24" s="19">
        <v>367</v>
      </c>
      <c r="I24" s="19">
        <v>35</v>
      </c>
      <c r="J24" s="19">
        <v>230</v>
      </c>
      <c r="K24" s="19">
        <v>19</v>
      </c>
      <c r="L24" s="19">
        <v>50</v>
      </c>
      <c r="M24" s="19">
        <v>4</v>
      </c>
      <c r="N24" s="19">
        <v>56</v>
      </c>
      <c r="O24" s="19">
        <v>6</v>
      </c>
      <c r="P24" s="19">
        <v>256</v>
      </c>
      <c r="Q24" s="19">
        <v>160</v>
      </c>
      <c r="R24" s="19">
        <v>44</v>
      </c>
    </row>
    <row r="25" spans="2:18" ht="20.100000000000001" customHeight="1" thickBot="1" x14ac:dyDescent="0.25">
      <c r="B25" s="4" t="s">
        <v>36</v>
      </c>
      <c r="C25" s="19">
        <v>767</v>
      </c>
      <c r="D25" s="19">
        <v>1</v>
      </c>
      <c r="E25" s="19">
        <v>0</v>
      </c>
      <c r="F25" s="19">
        <v>0</v>
      </c>
      <c r="G25" s="19">
        <v>600</v>
      </c>
      <c r="H25" s="19">
        <v>43</v>
      </c>
      <c r="I25" s="19">
        <v>0</v>
      </c>
      <c r="J25" s="19">
        <v>12</v>
      </c>
      <c r="K25" s="19">
        <v>2</v>
      </c>
      <c r="L25" s="19">
        <v>12</v>
      </c>
      <c r="M25" s="19">
        <v>0</v>
      </c>
      <c r="N25" s="19">
        <v>0</v>
      </c>
      <c r="O25" s="19">
        <v>0</v>
      </c>
      <c r="P25" s="19">
        <v>32</v>
      </c>
      <c r="Q25" s="19">
        <v>51</v>
      </c>
      <c r="R25" s="19">
        <v>14</v>
      </c>
    </row>
    <row r="26" spans="2:18" ht="20.100000000000001" customHeight="1" thickBot="1" x14ac:dyDescent="0.25">
      <c r="B26" s="5" t="s">
        <v>37</v>
      </c>
      <c r="C26" s="19">
        <v>2120</v>
      </c>
      <c r="D26" s="19">
        <v>1</v>
      </c>
      <c r="E26" s="19">
        <v>0</v>
      </c>
      <c r="F26" s="19">
        <v>0</v>
      </c>
      <c r="G26" s="19">
        <v>1066</v>
      </c>
      <c r="H26" s="19">
        <v>330</v>
      </c>
      <c r="I26" s="19">
        <v>73</v>
      </c>
      <c r="J26" s="19">
        <v>169</v>
      </c>
      <c r="K26" s="19">
        <v>53</v>
      </c>
      <c r="L26" s="19">
        <v>1</v>
      </c>
      <c r="M26" s="19">
        <v>1</v>
      </c>
      <c r="N26" s="19">
        <v>0</v>
      </c>
      <c r="O26" s="19">
        <v>25</v>
      </c>
      <c r="P26" s="19">
        <v>190</v>
      </c>
      <c r="Q26" s="19">
        <v>171</v>
      </c>
      <c r="R26" s="19">
        <v>40</v>
      </c>
    </row>
    <row r="27" spans="2:18" ht="20.100000000000001" customHeight="1" thickBot="1" x14ac:dyDescent="0.25">
      <c r="B27" s="6" t="s">
        <v>38</v>
      </c>
      <c r="C27" s="20">
        <v>279</v>
      </c>
      <c r="D27" s="20">
        <v>0</v>
      </c>
      <c r="E27" s="20">
        <v>0</v>
      </c>
      <c r="F27" s="20">
        <v>0</v>
      </c>
      <c r="G27" s="20">
        <v>153</v>
      </c>
      <c r="H27" s="20">
        <v>38</v>
      </c>
      <c r="I27" s="20">
        <v>2</v>
      </c>
      <c r="J27" s="20">
        <v>4</v>
      </c>
      <c r="K27" s="20">
        <v>7</v>
      </c>
      <c r="L27" s="20">
        <v>2</v>
      </c>
      <c r="M27" s="20">
        <v>2</v>
      </c>
      <c r="N27" s="20">
        <v>0</v>
      </c>
      <c r="O27" s="20">
        <v>1</v>
      </c>
      <c r="P27" s="20">
        <v>0</v>
      </c>
      <c r="Q27" s="20">
        <v>54</v>
      </c>
      <c r="R27" s="20">
        <v>16</v>
      </c>
    </row>
    <row r="28" spans="2:18" ht="20.100000000000001" customHeight="1" thickBot="1" x14ac:dyDescent="0.25">
      <c r="B28" s="7" t="s">
        <v>39</v>
      </c>
      <c r="C28" s="9">
        <f>SUM(C11:C27)</f>
        <v>59647</v>
      </c>
      <c r="D28" s="9">
        <f t="shared" ref="D28:R28" si="0">SUM(D11:D27)</f>
        <v>21</v>
      </c>
      <c r="E28" s="9">
        <f t="shared" si="0"/>
        <v>0</v>
      </c>
      <c r="F28" s="9">
        <f t="shared" si="0"/>
        <v>0</v>
      </c>
      <c r="G28" s="9">
        <f t="shared" si="0"/>
        <v>29574</v>
      </c>
      <c r="H28" s="9">
        <f t="shared" si="0"/>
        <v>9866</v>
      </c>
      <c r="I28" s="9">
        <f t="shared" si="0"/>
        <v>2528</v>
      </c>
      <c r="J28" s="9">
        <f t="shared" si="0"/>
        <v>2999</v>
      </c>
      <c r="K28" s="9">
        <f t="shared" si="0"/>
        <v>941</v>
      </c>
      <c r="L28" s="9">
        <f t="shared" si="0"/>
        <v>1260</v>
      </c>
      <c r="M28" s="9">
        <f t="shared" si="0"/>
        <v>384</v>
      </c>
      <c r="N28" s="9">
        <f t="shared" si="0"/>
        <v>309</v>
      </c>
      <c r="O28" s="9">
        <f t="shared" si="0"/>
        <v>500</v>
      </c>
      <c r="P28" s="9">
        <f t="shared" si="0"/>
        <v>3620</v>
      </c>
      <c r="Q28" s="9">
        <f t="shared" si="0"/>
        <v>5603</v>
      </c>
      <c r="R28" s="9">
        <f t="shared" si="0"/>
        <v>2042</v>
      </c>
    </row>
    <row r="29" spans="2:18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</row>
  </sheetData>
  <mergeCells count="1">
    <mergeCell ref="C9:R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V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5" customWidth="1"/>
    <col min="4" max="4" width="9.125" bestFit="1" customWidth="1"/>
    <col min="5" max="5" width="9.75" bestFit="1" customWidth="1"/>
    <col min="6" max="6" width="6.87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8" spans="2:22" ht="45.75" customHeight="1" x14ac:dyDescent="0.2"/>
    <row r="9" spans="2:22" ht="44.25" customHeight="1" thickBot="1" x14ac:dyDescent="0.25">
      <c r="C9" s="67" t="s">
        <v>69</v>
      </c>
      <c r="D9" s="60"/>
      <c r="E9" s="60"/>
      <c r="F9" s="68"/>
      <c r="G9" s="67" t="s">
        <v>70</v>
      </c>
      <c r="H9" s="60"/>
      <c r="I9" s="60"/>
      <c r="J9" s="68"/>
      <c r="K9" s="67" t="s">
        <v>71</v>
      </c>
      <c r="L9" s="60"/>
      <c r="M9" s="60"/>
      <c r="N9" s="60"/>
      <c r="O9" s="60"/>
      <c r="P9" s="68"/>
      <c r="Q9" s="67" t="s">
        <v>72</v>
      </c>
      <c r="R9" s="60"/>
      <c r="S9" s="60"/>
      <c r="T9" s="60"/>
      <c r="U9" s="60"/>
      <c r="V9" s="68"/>
    </row>
    <row r="10" spans="2:22" ht="42" customHeight="1" thickBot="1" x14ac:dyDescent="0.25">
      <c r="C10" s="8" t="s">
        <v>52</v>
      </c>
      <c r="D10" s="8" t="s">
        <v>73</v>
      </c>
      <c r="E10" s="8" t="s">
        <v>74</v>
      </c>
      <c r="F10" s="8" t="s">
        <v>75</v>
      </c>
      <c r="G10" s="8" t="s">
        <v>48</v>
      </c>
      <c r="H10" s="8" t="s">
        <v>49</v>
      </c>
      <c r="I10" s="8" t="s">
        <v>50</v>
      </c>
      <c r="J10" s="8" t="s">
        <v>51</v>
      </c>
      <c r="K10" s="8" t="s">
        <v>76</v>
      </c>
      <c r="L10" s="8" t="s">
        <v>77</v>
      </c>
      <c r="M10" s="8" t="s">
        <v>49</v>
      </c>
      <c r="N10" s="8" t="s">
        <v>78</v>
      </c>
      <c r="O10" s="8" t="s">
        <v>79</v>
      </c>
      <c r="P10" s="8" t="s">
        <v>51</v>
      </c>
      <c r="Q10" s="8" t="s">
        <v>76</v>
      </c>
      <c r="R10" s="8" t="s">
        <v>77</v>
      </c>
      <c r="S10" s="8" t="s">
        <v>49</v>
      </c>
      <c r="T10" s="8" t="s">
        <v>78</v>
      </c>
      <c r="U10" s="8" t="s">
        <v>79</v>
      </c>
      <c r="V10" s="8" t="s">
        <v>51</v>
      </c>
    </row>
    <row r="11" spans="2:22" ht="20.100000000000001" customHeight="1" thickBot="1" x14ac:dyDescent="0.25">
      <c r="B11" s="3" t="s">
        <v>22</v>
      </c>
      <c r="C11" s="18">
        <v>603</v>
      </c>
      <c r="D11" s="18">
        <v>133</v>
      </c>
      <c r="E11" s="18">
        <v>339</v>
      </c>
      <c r="F11" s="18">
        <v>131</v>
      </c>
      <c r="G11" s="18">
        <v>187</v>
      </c>
      <c r="H11" s="18">
        <v>1</v>
      </c>
      <c r="I11" s="18">
        <v>171</v>
      </c>
      <c r="J11" s="18">
        <v>37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192</v>
      </c>
      <c r="R11" s="18">
        <v>231</v>
      </c>
      <c r="S11" s="18">
        <v>1</v>
      </c>
      <c r="T11" s="18">
        <v>8</v>
      </c>
      <c r="U11" s="18">
        <v>221</v>
      </c>
      <c r="V11" s="18">
        <v>577</v>
      </c>
    </row>
    <row r="12" spans="2:22" ht="20.100000000000001" customHeight="1" thickBot="1" x14ac:dyDescent="0.25">
      <c r="B12" s="4" t="s">
        <v>23</v>
      </c>
      <c r="C12" s="19">
        <v>101</v>
      </c>
      <c r="D12" s="19">
        <v>19</v>
      </c>
      <c r="E12" s="19">
        <v>53</v>
      </c>
      <c r="F12" s="19">
        <v>29</v>
      </c>
      <c r="G12" s="19">
        <v>44</v>
      </c>
      <c r="H12" s="19">
        <v>0</v>
      </c>
      <c r="I12" s="19">
        <v>36</v>
      </c>
      <c r="J12" s="19">
        <v>8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39</v>
      </c>
      <c r="R12" s="19">
        <v>39</v>
      </c>
      <c r="S12" s="19">
        <v>8</v>
      </c>
      <c r="T12" s="19">
        <v>0</v>
      </c>
      <c r="U12" s="19">
        <v>19</v>
      </c>
      <c r="V12" s="19">
        <v>72</v>
      </c>
    </row>
    <row r="13" spans="2:22" ht="20.100000000000001" customHeight="1" thickBot="1" x14ac:dyDescent="0.25">
      <c r="B13" s="4" t="s">
        <v>24</v>
      </c>
      <c r="C13" s="19">
        <v>21</v>
      </c>
      <c r="D13" s="19">
        <v>1</v>
      </c>
      <c r="E13" s="19">
        <v>14</v>
      </c>
      <c r="F13" s="19">
        <v>6</v>
      </c>
      <c r="G13" s="19">
        <v>15</v>
      </c>
      <c r="H13" s="19">
        <v>0</v>
      </c>
      <c r="I13" s="19">
        <v>15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18</v>
      </c>
      <c r="R13" s="19">
        <v>18</v>
      </c>
      <c r="S13" s="19">
        <v>0</v>
      </c>
      <c r="T13" s="19">
        <v>1</v>
      </c>
      <c r="U13" s="19">
        <v>26</v>
      </c>
      <c r="V13" s="19">
        <v>22</v>
      </c>
    </row>
    <row r="14" spans="2:22" ht="20.100000000000001" customHeight="1" thickBot="1" x14ac:dyDescent="0.25">
      <c r="B14" s="4" t="s">
        <v>25</v>
      </c>
      <c r="C14" s="19">
        <v>86</v>
      </c>
      <c r="D14" s="19">
        <v>45</v>
      </c>
      <c r="E14" s="19">
        <v>35</v>
      </c>
      <c r="F14" s="19">
        <v>6</v>
      </c>
      <c r="G14" s="19">
        <v>51</v>
      </c>
      <c r="H14" s="19">
        <v>0</v>
      </c>
      <c r="I14" s="19">
        <v>47</v>
      </c>
      <c r="J14" s="19">
        <v>13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37</v>
      </c>
      <c r="R14" s="19">
        <v>36</v>
      </c>
      <c r="S14" s="19">
        <v>0</v>
      </c>
      <c r="T14" s="19">
        <v>3</v>
      </c>
      <c r="U14" s="19">
        <v>39</v>
      </c>
      <c r="V14" s="19">
        <v>83</v>
      </c>
    </row>
    <row r="15" spans="2:22" ht="20.100000000000001" customHeight="1" thickBot="1" x14ac:dyDescent="0.25">
      <c r="B15" s="4" t="s">
        <v>26</v>
      </c>
      <c r="C15" s="19">
        <v>248</v>
      </c>
      <c r="D15" s="19">
        <v>16</v>
      </c>
      <c r="E15" s="19">
        <v>212</v>
      </c>
      <c r="F15" s="19">
        <v>20</v>
      </c>
      <c r="G15" s="19">
        <v>108</v>
      </c>
      <c r="H15" s="19">
        <v>0</v>
      </c>
      <c r="I15" s="19">
        <v>111</v>
      </c>
      <c r="J15" s="19">
        <v>11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117</v>
      </c>
      <c r="R15" s="19">
        <v>121</v>
      </c>
      <c r="S15" s="19">
        <v>0</v>
      </c>
      <c r="T15" s="19">
        <v>11</v>
      </c>
      <c r="U15" s="19">
        <v>86</v>
      </c>
      <c r="V15" s="19">
        <v>267</v>
      </c>
    </row>
    <row r="16" spans="2:22" ht="20.100000000000001" customHeight="1" thickBot="1" x14ac:dyDescent="0.25">
      <c r="B16" s="4" t="s">
        <v>27</v>
      </c>
      <c r="C16" s="19">
        <v>111</v>
      </c>
      <c r="D16" s="19">
        <v>72</v>
      </c>
      <c r="E16" s="19">
        <v>20</v>
      </c>
      <c r="F16" s="19">
        <v>19</v>
      </c>
      <c r="G16" s="19">
        <v>8</v>
      </c>
      <c r="H16" s="19">
        <v>0</v>
      </c>
      <c r="I16" s="19">
        <v>8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20</v>
      </c>
      <c r="R16" s="19">
        <v>20</v>
      </c>
      <c r="S16" s="19">
        <v>0</v>
      </c>
      <c r="T16" s="19">
        <v>0</v>
      </c>
      <c r="U16" s="19">
        <v>16</v>
      </c>
      <c r="V16" s="19">
        <v>38</v>
      </c>
    </row>
    <row r="17" spans="2:22" ht="20.100000000000001" customHeight="1" thickBot="1" x14ac:dyDescent="0.25">
      <c r="B17" s="4" t="s">
        <v>28</v>
      </c>
      <c r="C17" s="19">
        <v>163</v>
      </c>
      <c r="D17" s="19">
        <v>21</v>
      </c>
      <c r="E17" s="19">
        <v>68</v>
      </c>
      <c r="F17" s="19">
        <v>74</v>
      </c>
      <c r="G17" s="19">
        <v>16</v>
      </c>
      <c r="H17" s="19">
        <v>0</v>
      </c>
      <c r="I17" s="19">
        <v>16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58</v>
      </c>
      <c r="R17" s="19">
        <v>59</v>
      </c>
      <c r="S17" s="19">
        <v>0</v>
      </c>
      <c r="T17" s="19">
        <v>0</v>
      </c>
      <c r="U17" s="19">
        <v>30</v>
      </c>
      <c r="V17" s="19">
        <v>82</v>
      </c>
    </row>
    <row r="18" spans="2:22" ht="20.100000000000001" customHeight="1" thickBot="1" x14ac:dyDescent="0.25">
      <c r="B18" s="4" t="s">
        <v>29</v>
      </c>
      <c r="C18" s="19">
        <v>62</v>
      </c>
      <c r="D18" s="19">
        <v>16</v>
      </c>
      <c r="E18" s="19">
        <v>26</v>
      </c>
      <c r="F18" s="19">
        <v>20</v>
      </c>
      <c r="G18" s="19">
        <v>25</v>
      </c>
      <c r="H18" s="19">
        <v>0</v>
      </c>
      <c r="I18" s="19">
        <v>24</v>
      </c>
      <c r="J18" s="19">
        <v>2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18</v>
      </c>
      <c r="R18" s="19">
        <v>25</v>
      </c>
      <c r="S18" s="19">
        <v>0</v>
      </c>
      <c r="T18" s="19">
        <v>0</v>
      </c>
      <c r="U18" s="19">
        <v>22</v>
      </c>
      <c r="V18" s="19">
        <v>150</v>
      </c>
    </row>
    <row r="19" spans="2:22" ht="20.100000000000001" customHeight="1" thickBot="1" x14ac:dyDescent="0.25">
      <c r="B19" s="4" t="s">
        <v>30</v>
      </c>
      <c r="C19" s="19">
        <v>278</v>
      </c>
      <c r="D19" s="19">
        <v>134</v>
      </c>
      <c r="E19" s="19">
        <v>69</v>
      </c>
      <c r="F19" s="19">
        <v>75</v>
      </c>
      <c r="G19" s="19">
        <v>70</v>
      </c>
      <c r="H19" s="19">
        <v>0</v>
      </c>
      <c r="I19" s="19">
        <v>63</v>
      </c>
      <c r="J19" s="19">
        <v>37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61</v>
      </c>
      <c r="R19" s="19">
        <v>63</v>
      </c>
      <c r="S19" s="19">
        <v>1</v>
      </c>
      <c r="T19" s="19">
        <v>3</v>
      </c>
      <c r="U19" s="19">
        <v>50</v>
      </c>
      <c r="V19" s="19">
        <v>186</v>
      </c>
    </row>
    <row r="20" spans="2:22" ht="20.100000000000001" customHeight="1" thickBot="1" x14ac:dyDescent="0.25">
      <c r="B20" s="4" t="s">
        <v>31</v>
      </c>
      <c r="C20" s="19">
        <v>263</v>
      </c>
      <c r="D20" s="19">
        <v>119</v>
      </c>
      <c r="E20" s="19">
        <v>83</v>
      </c>
      <c r="F20" s="19">
        <v>61</v>
      </c>
      <c r="G20" s="19">
        <v>74</v>
      </c>
      <c r="H20" s="19">
        <v>0</v>
      </c>
      <c r="I20" s="19">
        <v>77</v>
      </c>
      <c r="J20" s="19">
        <v>10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167</v>
      </c>
      <c r="R20" s="19">
        <v>169</v>
      </c>
      <c r="S20" s="19">
        <v>3</v>
      </c>
      <c r="T20" s="19">
        <v>22</v>
      </c>
      <c r="U20" s="19">
        <v>108</v>
      </c>
      <c r="V20" s="19">
        <v>371</v>
      </c>
    </row>
    <row r="21" spans="2:22" ht="20.100000000000001" customHeight="1" thickBot="1" x14ac:dyDescent="0.25">
      <c r="B21" s="4" t="s">
        <v>32</v>
      </c>
      <c r="C21" s="19">
        <v>21</v>
      </c>
      <c r="D21" s="19">
        <v>9</v>
      </c>
      <c r="E21" s="19">
        <v>11</v>
      </c>
      <c r="F21" s="19">
        <v>1</v>
      </c>
      <c r="G21" s="19">
        <v>14</v>
      </c>
      <c r="H21" s="19">
        <v>0</v>
      </c>
      <c r="I21" s="19">
        <v>13</v>
      </c>
      <c r="J21" s="19">
        <v>1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17</v>
      </c>
      <c r="R21" s="19">
        <v>17</v>
      </c>
      <c r="S21" s="19">
        <v>0</v>
      </c>
      <c r="T21" s="19">
        <v>3</v>
      </c>
      <c r="U21" s="19">
        <v>8</v>
      </c>
      <c r="V21" s="19">
        <v>41</v>
      </c>
    </row>
    <row r="22" spans="2:22" ht="20.100000000000001" customHeight="1" thickBot="1" x14ac:dyDescent="0.25">
      <c r="B22" s="4" t="s">
        <v>33</v>
      </c>
      <c r="C22" s="19">
        <v>345</v>
      </c>
      <c r="D22" s="19">
        <v>248</v>
      </c>
      <c r="E22" s="19">
        <v>29</v>
      </c>
      <c r="F22" s="19">
        <v>68</v>
      </c>
      <c r="G22" s="19">
        <v>22</v>
      </c>
      <c r="H22" s="19">
        <v>0</v>
      </c>
      <c r="I22" s="19">
        <v>20</v>
      </c>
      <c r="J22" s="19">
        <v>7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18</v>
      </c>
      <c r="R22" s="19">
        <v>20</v>
      </c>
      <c r="S22" s="19">
        <v>5</v>
      </c>
      <c r="T22" s="19">
        <v>1</v>
      </c>
      <c r="U22" s="19">
        <v>28</v>
      </c>
      <c r="V22" s="19">
        <v>86</v>
      </c>
    </row>
    <row r="23" spans="2:22" ht="20.100000000000001" customHeight="1" thickBot="1" x14ac:dyDescent="0.25">
      <c r="B23" s="4" t="s">
        <v>34</v>
      </c>
      <c r="C23" s="19">
        <v>124</v>
      </c>
      <c r="D23" s="19">
        <v>25</v>
      </c>
      <c r="E23" s="19">
        <v>56</v>
      </c>
      <c r="F23" s="19">
        <v>43</v>
      </c>
      <c r="G23" s="19">
        <v>17</v>
      </c>
      <c r="H23" s="19">
        <v>0</v>
      </c>
      <c r="I23" s="19">
        <v>20</v>
      </c>
      <c r="J23" s="19">
        <v>7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27</v>
      </c>
      <c r="R23" s="19">
        <v>25</v>
      </c>
      <c r="S23" s="19">
        <v>0</v>
      </c>
      <c r="T23" s="19">
        <v>5</v>
      </c>
      <c r="U23" s="19">
        <v>23</v>
      </c>
      <c r="V23" s="19">
        <v>123</v>
      </c>
    </row>
    <row r="24" spans="2:22" ht="20.100000000000001" customHeight="1" thickBot="1" x14ac:dyDescent="0.25">
      <c r="B24" s="4" t="s">
        <v>35</v>
      </c>
      <c r="C24" s="19">
        <v>55</v>
      </c>
      <c r="D24" s="19">
        <v>38</v>
      </c>
      <c r="E24" s="19">
        <v>8</v>
      </c>
      <c r="F24" s="19">
        <v>9</v>
      </c>
      <c r="G24" s="19">
        <v>49</v>
      </c>
      <c r="H24" s="19">
        <v>0</v>
      </c>
      <c r="I24" s="19">
        <v>47</v>
      </c>
      <c r="J24" s="19">
        <v>4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36</v>
      </c>
      <c r="R24" s="19">
        <v>34</v>
      </c>
      <c r="S24" s="19">
        <v>0</v>
      </c>
      <c r="T24" s="19">
        <v>0</v>
      </c>
      <c r="U24" s="19">
        <v>31</v>
      </c>
      <c r="V24" s="19">
        <v>111</v>
      </c>
    </row>
    <row r="25" spans="2:22" ht="20.100000000000001" customHeight="1" thickBot="1" x14ac:dyDescent="0.25">
      <c r="B25" s="4" t="s">
        <v>36</v>
      </c>
      <c r="C25" s="19">
        <v>11</v>
      </c>
      <c r="D25" s="19">
        <v>1</v>
      </c>
      <c r="E25" s="19">
        <v>5</v>
      </c>
      <c r="F25" s="19">
        <v>5</v>
      </c>
      <c r="G25" s="19">
        <v>2</v>
      </c>
      <c r="H25" s="19">
        <v>0</v>
      </c>
      <c r="I25" s="19">
        <v>2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8</v>
      </c>
      <c r="R25" s="19">
        <v>8</v>
      </c>
      <c r="S25" s="19">
        <v>0</v>
      </c>
      <c r="T25" s="19">
        <v>3</v>
      </c>
      <c r="U25" s="19">
        <v>6</v>
      </c>
      <c r="V25" s="19">
        <v>23</v>
      </c>
    </row>
    <row r="26" spans="2:22" ht="20.100000000000001" customHeight="1" thickBot="1" x14ac:dyDescent="0.25">
      <c r="B26" s="5" t="s">
        <v>37</v>
      </c>
      <c r="C26" s="19">
        <v>93</v>
      </c>
      <c r="D26" s="19">
        <v>56</v>
      </c>
      <c r="E26" s="19">
        <v>27</v>
      </c>
      <c r="F26" s="19">
        <v>10</v>
      </c>
      <c r="G26" s="19">
        <v>39</v>
      </c>
      <c r="H26" s="19">
        <v>0</v>
      </c>
      <c r="I26" s="19">
        <v>34</v>
      </c>
      <c r="J26" s="19">
        <v>13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18</v>
      </c>
      <c r="R26" s="19">
        <v>23</v>
      </c>
      <c r="S26" s="19">
        <v>2</v>
      </c>
      <c r="T26" s="19">
        <v>2</v>
      </c>
      <c r="U26" s="19">
        <v>22</v>
      </c>
      <c r="V26" s="19">
        <v>69</v>
      </c>
    </row>
    <row r="27" spans="2:22" ht="20.100000000000001" customHeight="1" thickBot="1" x14ac:dyDescent="0.25">
      <c r="B27" s="6" t="s">
        <v>38</v>
      </c>
      <c r="C27" s="20">
        <v>7</v>
      </c>
      <c r="D27" s="20">
        <v>0</v>
      </c>
      <c r="E27" s="20">
        <v>7</v>
      </c>
      <c r="F27" s="20">
        <v>0</v>
      </c>
      <c r="G27" s="20">
        <v>1</v>
      </c>
      <c r="H27" s="20">
        <v>0</v>
      </c>
      <c r="I27" s="20">
        <v>1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1</v>
      </c>
      <c r="R27" s="20">
        <v>1</v>
      </c>
      <c r="S27" s="20">
        <v>0</v>
      </c>
      <c r="T27" s="20">
        <v>0</v>
      </c>
      <c r="U27" s="20">
        <v>0</v>
      </c>
      <c r="V27" s="20">
        <v>12</v>
      </c>
    </row>
    <row r="28" spans="2:22" ht="20.100000000000001" customHeight="1" thickBot="1" x14ac:dyDescent="0.25">
      <c r="B28" s="7" t="s">
        <v>39</v>
      </c>
      <c r="C28" s="9">
        <f>SUM(C11:C27)</f>
        <v>2592</v>
      </c>
      <c r="D28" s="9">
        <f t="shared" ref="D28:V28" si="0">SUM(D11:D27)</f>
        <v>953</v>
      </c>
      <c r="E28" s="9">
        <f t="shared" si="0"/>
        <v>1062</v>
      </c>
      <c r="F28" s="9">
        <f t="shared" si="0"/>
        <v>577</v>
      </c>
      <c r="G28" s="9">
        <f t="shared" si="0"/>
        <v>742</v>
      </c>
      <c r="H28" s="9">
        <f t="shared" si="0"/>
        <v>1</v>
      </c>
      <c r="I28" s="9">
        <f t="shared" si="0"/>
        <v>705</v>
      </c>
      <c r="J28" s="9">
        <f t="shared" si="0"/>
        <v>150</v>
      </c>
      <c r="K28" s="9">
        <f t="shared" si="0"/>
        <v>0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0</v>
      </c>
      <c r="P28" s="9">
        <f t="shared" si="0"/>
        <v>0</v>
      </c>
      <c r="Q28" s="9">
        <f t="shared" si="0"/>
        <v>852</v>
      </c>
      <c r="R28" s="9">
        <f t="shared" si="0"/>
        <v>909</v>
      </c>
      <c r="S28" s="9">
        <f t="shared" si="0"/>
        <v>20</v>
      </c>
      <c r="T28" s="9">
        <f t="shared" si="0"/>
        <v>62</v>
      </c>
      <c r="U28" s="9">
        <f t="shared" si="0"/>
        <v>735</v>
      </c>
      <c r="V28" s="9">
        <f t="shared" si="0"/>
        <v>2313</v>
      </c>
    </row>
    <row r="29" spans="2:22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CL29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62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8" width="14.87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7" width="14.875" customWidth="1"/>
    <col min="88" max="88" width="17" bestFit="1" customWidth="1"/>
    <col min="89" max="90" width="14.875" customWidth="1"/>
  </cols>
  <sheetData>
    <row r="9" spans="2:90" ht="44.25" customHeight="1" thickBot="1" x14ac:dyDescent="0.25">
      <c r="C9" s="67" t="s">
        <v>80</v>
      </c>
      <c r="D9" s="60"/>
      <c r="E9" s="60"/>
      <c r="F9" s="68"/>
      <c r="G9" s="67" t="s">
        <v>81</v>
      </c>
      <c r="H9" s="60"/>
      <c r="I9" s="60"/>
      <c r="J9" s="68"/>
      <c r="K9" s="67" t="s">
        <v>82</v>
      </c>
      <c r="L9" s="60"/>
      <c r="M9" s="60"/>
      <c r="N9" s="68"/>
      <c r="O9" s="67" t="s">
        <v>83</v>
      </c>
      <c r="P9" s="60"/>
      <c r="Q9" s="60"/>
      <c r="R9" s="68"/>
      <c r="S9" s="67" t="s">
        <v>84</v>
      </c>
      <c r="T9" s="60"/>
      <c r="U9" s="60"/>
      <c r="V9" s="68"/>
      <c r="W9" s="67" t="s">
        <v>85</v>
      </c>
      <c r="X9" s="60"/>
      <c r="Y9" s="60"/>
      <c r="Z9" s="68"/>
      <c r="AA9" s="67" t="s">
        <v>86</v>
      </c>
      <c r="AB9" s="60"/>
      <c r="AC9" s="60"/>
      <c r="AD9" s="68"/>
      <c r="AE9" s="67" t="s">
        <v>87</v>
      </c>
      <c r="AF9" s="60"/>
      <c r="AG9" s="60"/>
      <c r="AH9" s="68"/>
      <c r="AI9" s="67" t="s">
        <v>88</v>
      </c>
      <c r="AJ9" s="60"/>
      <c r="AK9" s="60"/>
      <c r="AL9" s="68"/>
      <c r="AM9" s="67" t="s">
        <v>89</v>
      </c>
      <c r="AN9" s="60"/>
      <c r="AO9" s="60"/>
      <c r="AP9" s="68"/>
      <c r="AQ9" s="67" t="s">
        <v>90</v>
      </c>
      <c r="AR9" s="60"/>
      <c r="AS9" s="60"/>
      <c r="AT9" s="68"/>
      <c r="AU9" s="67" t="s">
        <v>255</v>
      </c>
      <c r="AV9" s="60"/>
      <c r="AW9" s="60"/>
      <c r="AX9" s="68"/>
      <c r="AY9" s="67" t="s">
        <v>91</v>
      </c>
      <c r="AZ9" s="60"/>
      <c r="BA9" s="60"/>
      <c r="BB9" s="68"/>
      <c r="BC9" s="67" t="s">
        <v>243</v>
      </c>
      <c r="BD9" s="60"/>
      <c r="BE9" s="60"/>
      <c r="BF9" s="68"/>
      <c r="BG9" s="67" t="s">
        <v>92</v>
      </c>
      <c r="BH9" s="60"/>
      <c r="BI9" s="60"/>
      <c r="BJ9" s="68"/>
      <c r="BK9" s="67" t="s">
        <v>93</v>
      </c>
      <c r="BL9" s="60"/>
      <c r="BM9" s="60"/>
      <c r="BN9" s="68"/>
      <c r="BO9" s="67" t="s">
        <v>94</v>
      </c>
      <c r="BP9" s="60"/>
      <c r="BQ9" s="60"/>
      <c r="BR9" s="68"/>
      <c r="BS9" s="67" t="s">
        <v>95</v>
      </c>
      <c r="BT9" s="60"/>
      <c r="BU9" s="60"/>
      <c r="BV9" s="68"/>
      <c r="BW9" s="67" t="s">
        <v>96</v>
      </c>
      <c r="BX9" s="60"/>
      <c r="BY9" s="60"/>
      <c r="BZ9" s="68"/>
      <c r="CA9" s="67" t="s">
        <v>97</v>
      </c>
      <c r="CB9" s="60"/>
      <c r="CC9" s="60"/>
      <c r="CD9" s="68"/>
      <c r="CE9" s="67" t="s">
        <v>244</v>
      </c>
      <c r="CF9" s="60"/>
      <c r="CG9" s="60"/>
      <c r="CH9" s="60"/>
      <c r="CI9" s="67" t="s">
        <v>245</v>
      </c>
      <c r="CJ9" s="60"/>
      <c r="CK9" s="60"/>
      <c r="CL9" s="60"/>
    </row>
    <row r="10" spans="2:90" ht="42.75" customHeight="1" thickBot="1" x14ac:dyDescent="0.25">
      <c r="C10" s="8" t="s">
        <v>48</v>
      </c>
      <c r="D10" s="8" t="s">
        <v>98</v>
      </c>
      <c r="E10" s="8" t="s">
        <v>50</v>
      </c>
      <c r="F10" s="8" t="s">
        <v>51</v>
      </c>
      <c r="G10" s="8" t="s">
        <v>48</v>
      </c>
      <c r="H10" s="8" t="s">
        <v>98</v>
      </c>
      <c r="I10" s="8" t="s">
        <v>50</v>
      </c>
      <c r="J10" s="8" t="s">
        <v>51</v>
      </c>
      <c r="K10" s="8" t="s">
        <v>48</v>
      </c>
      <c r="L10" s="8" t="s">
        <v>98</v>
      </c>
      <c r="M10" s="8" t="s">
        <v>50</v>
      </c>
      <c r="N10" s="8" t="s">
        <v>51</v>
      </c>
      <c r="O10" s="8" t="s">
        <v>48</v>
      </c>
      <c r="P10" s="8" t="s">
        <v>98</v>
      </c>
      <c r="Q10" s="8" t="s">
        <v>50</v>
      </c>
      <c r="R10" s="8" t="s">
        <v>51</v>
      </c>
      <c r="S10" s="8" t="s">
        <v>48</v>
      </c>
      <c r="T10" s="8" t="s">
        <v>98</v>
      </c>
      <c r="U10" s="8" t="s">
        <v>50</v>
      </c>
      <c r="V10" s="8" t="s">
        <v>51</v>
      </c>
      <c r="W10" s="8" t="s">
        <v>48</v>
      </c>
      <c r="X10" s="8" t="s">
        <v>98</v>
      </c>
      <c r="Y10" s="8" t="s">
        <v>50</v>
      </c>
      <c r="Z10" s="8" t="s">
        <v>51</v>
      </c>
      <c r="AA10" s="8" t="s">
        <v>48</v>
      </c>
      <c r="AB10" s="8" t="s">
        <v>98</v>
      </c>
      <c r="AC10" s="8" t="s">
        <v>50</v>
      </c>
      <c r="AD10" s="8" t="s">
        <v>51</v>
      </c>
      <c r="AE10" s="8" t="s">
        <v>48</v>
      </c>
      <c r="AF10" s="8" t="s">
        <v>98</v>
      </c>
      <c r="AG10" s="8" t="s">
        <v>50</v>
      </c>
      <c r="AH10" s="8" t="s">
        <v>51</v>
      </c>
      <c r="AI10" s="8" t="s">
        <v>48</v>
      </c>
      <c r="AJ10" s="8" t="s">
        <v>98</v>
      </c>
      <c r="AK10" s="8" t="s">
        <v>50</v>
      </c>
      <c r="AL10" s="8" t="s">
        <v>51</v>
      </c>
      <c r="AM10" s="8" t="s">
        <v>48</v>
      </c>
      <c r="AN10" s="8" t="s">
        <v>98</v>
      </c>
      <c r="AO10" s="8" t="s">
        <v>50</v>
      </c>
      <c r="AP10" s="8" t="s">
        <v>51</v>
      </c>
      <c r="AQ10" s="8" t="s">
        <v>48</v>
      </c>
      <c r="AR10" s="8" t="s">
        <v>98</v>
      </c>
      <c r="AS10" s="8" t="s">
        <v>50</v>
      </c>
      <c r="AT10" s="8" t="s">
        <v>51</v>
      </c>
      <c r="AU10" s="8" t="s">
        <v>48</v>
      </c>
      <c r="AV10" s="8" t="s">
        <v>98</v>
      </c>
      <c r="AW10" s="8" t="s">
        <v>50</v>
      </c>
      <c r="AX10" s="8" t="s">
        <v>51</v>
      </c>
      <c r="AY10" s="8" t="s">
        <v>48</v>
      </c>
      <c r="AZ10" s="8" t="s">
        <v>98</v>
      </c>
      <c r="BA10" s="8" t="s">
        <v>50</v>
      </c>
      <c r="BB10" s="8" t="s">
        <v>51</v>
      </c>
      <c r="BC10" s="8" t="s">
        <v>48</v>
      </c>
      <c r="BD10" s="8" t="s">
        <v>98</v>
      </c>
      <c r="BE10" s="8" t="s">
        <v>50</v>
      </c>
      <c r="BF10" s="8" t="s">
        <v>51</v>
      </c>
      <c r="BG10" s="8" t="s">
        <v>48</v>
      </c>
      <c r="BH10" s="8" t="s">
        <v>98</v>
      </c>
      <c r="BI10" s="8" t="s">
        <v>50</v>
      </c>
      <c r="BJ10" s="8" t="s">
        <v>51</v>
      </c>
      <c r="BK10" s="8" t="s">
        <v>48</v>
      </c>
      <c r="BL10" s="8" t="s">
        <v>98</v>
      </c>
      <c r="BM10" s="8" t="s">
        <v>50</v>
      </c>
      <c r="BN10" s="8" t="s">
        <v>51</v>
      </c>
      <c r="BO10" s="8" t="s">
        <v>48</v>
      </c>
      <c r="BP10" s="8" t="s">
        <v>98</v>
      </c>
      <c r="BQ10" s="8" t="s">
        <v>50</v>
      </c>
      <c r="BR10" s="8" t="s">
        <v>51</v>
      </c>
      <c r="BS10" s="8" t="s">
        <v>48</v>
      </c>
      <c r="BT10" s="8" t="s">
        <v>98</v>
      </c>
      <c r="BU10" s="8" t="s">
        <v>50</v>
      </c>
      <c r="BV10" s="8" t="s">
        <v>51</v>
      </c>
      <c r="BW10" s="8" t="s">
        <v>48</v>
      </c>
      <c r="BX10" s="8" t="s">
        <v>98</v>
      </c>
      <c r="BY10" s="8" t="s">
        <v>50</v>
      </c>
      <c r="BZ10" s="8" t="s">
        <v>51</v>
      </c>
      <c r="CA10" s="8" t="s">
        <v>48</v>
      </c>
      <c r="CB10" s="8" t="s">
        <v>98</v>
      </c>
      <c r="CC10" s="8" t="s">
        <v>50</v>
      </c>
      <c r="CD10" s="8" t="s">
        <v>51</v>
      </c>
      <c r="CE10" s="8" t="s">
        <v>48</v>
      </c>
      <c r="CF10" s="8" t="s">
        <v>98</v>
      </c>
      <c r="CG10" s="8" t="s">
        <v>50</v>
      </c>
      <c r="CH10" s="8" t="s">
        <v>51</v>
      </c>
      <c r="CI10" s="8" t="s">
        <v>48</v>
      </c>
      <c r="CJ10" s="8" t="s">
        <v>98</v>
      </c>
      <c r="CK10" s="8" t="s">
        <v>50</v>
      </c>
      <c r="CL10" s="8" t="s">
        <v>51</v>
      </c>
    </row>
    <row r="11" spans="2:90" ht="20.100000000000001" customHeight="1" thickBot="1" x14ac:dyDescent="0.25">
      <c r="B11" s="3" t="s">
        <v>22</v>
      </c>
      <c r="C11" s="18">
        <v>787</v>
      </c>
      <c r="D11" s="18">
        <v>9</v>
      </c>
      <c r="E11" s="18">
        <v>769</v>
      </c>
      <c r="F11" s="18">
        <v>3833</v>
      </c>
      <c r="G11" s="18">
        <v>4</v>
      </c>
      <c r="H11" s="18">
        <v>0</v>
      </c>
      <c r="I11" s="18">
        <v>6</v>
      </c>
      <c r="J11" s="18">
        <v>35</v>
      </c>
      <c r="K11" s="18">
        <v>1</v>
      </c>
      <c r="L11" s="18">
        <v>0</v>
      </c>
      <c r="M11" s="18">
        <v>0</v>
      </c>
      <c r="N11" s="18">
        <v>7</v>
      </c>
      <c r="O11" s="18">
        <v>0</v>
      </c>
      <c r="P11" s="18">
        <v>0</v>
      </c>
      <c r="Q11" s="18">
        <v>0</v>
      </c>
      <c r="R11" s="18">
        <v>2</v>
      </c>
      <c r="S11" s="18">
        <v>37</v>
      </c>
      <c r="T11" s="18">
        <v>5</v>
      </c>
      <c r="U11" s="18">
        <v>32</v>
      </c>
      <c r="V11" s="18">
        <v>58</v>
      </c>
      <c r="W11" s="18">
        <v>231</v>
      </c>
      <c r="X11" s="18">
        <v>1</v>
      </c>
      <c r="Y11" s="18">
        <v>230</v>
      </c>
      <c r="Z11" s="18">
        <v>1199</v>
      </c>
      <c r="AA11" s="18">
        <v>3</v>
      </c>
      <c r="AB11" s="18">
        <v>1</v>
      </c>
      <c r="AC11" s="18">
        <v>2</v>
      </c>
      <c r="AD11" s="18">
        <v>3</v>
      </c>
      <c r="AE11" s="18">
        <v>6</v>
      </c>
      <c r="AF11" s="18">
        <v>0</v>
      </c>
      <c r="AG11" s="18">
        <v>3</v>
      </c>
      <c r="AH11" s="18">
        <v>35</v>
      </c>
      <c r="AI11" s="18">
        <v>0</v>
      </c>
      <c r="AJ11" s="18">
        <v>0</v>
      </c>
      <c r="AK11" s="18">
        <v>0</v>
      </c>
      <c r="AL11" s="18">
        <v>1</v>
      </c>
      <c r="AM11" s="18">
        <v>19</v>
      </c>
      <c r="AN11" s="18">
        <v>0</v>
      </c>
      <c r="AO11" s="18">
        <v>18</v>
      </c>
      <c r="AP11" s="18">
        <v>27</v>
      </c>
      <c r="AQ11" s="18">
        <v>132</v>
      </c>
      <c r="AR11" s="18">
        <v>0</v>
      </c>
      <c r="AS11" s="18">
        <v>137</v>
      </c>
      <c r="AT11" s="18">
        <v>680</v>
      </c>
      <c r="AU11" s="18">
        <v>0</v>
      </c>
      <c r="AV11" s="18">
        <v>0</v>
      </c>
      <c r="AW11" s="18">
        <v>0</v>
      </c>
      <c r="AX11" s="18">
        <v>4</v>
      </c>
      <c r="AY11" s="18">
        <v>19</v>
      </c>
      <c r="AZ11" s="18">
        <v>0</v>
      </c>
      <c r="BA11" s="18">
        <v>20</v>
      </c>
      <c r="BB11" s="18">
        <v>58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4</v>
      </c>
      <c r="BL11" s="18">
        <v>0</v>
      </c>
      <c r="BM11" s="18">
        <v>1</v>
      </c>
      <c r="BN11" s="18">
        <v>11</v>
      </c>
      <c r="BO11" s="18">
        <v>0</v>
      </c>
      <c r="BP11" s="18">
        <v>0</v>
      </c>
      <c r="BQ11" s="18">
        <v>1</v>
      </c>
      <c r="BR11" s="18">
        <v>0</v>
      </c>
      <c r="BS11" s="18">
        <v>18</v>
      </c>
      <c r="BT11" s="18">
        <v>0</v>
      </c>
      <c r="BU11" s="18">
        <v>26</v>
      </c>
      <c r="BV11" s="18">
        <v>230</v>
      </c>
      <c r="BW11" s="18">
        <v>28</v>
      </c>
      <c r="BX11" s="18">
        <v>2</v>
      </c>
      <c r="BY11" s="18">
        <v>35</v>
      </c>
      <c r="BZ11" s="18">
        <v>60</v>
      </c>
      <c r="CA11" s="18">
        <v>285</v>
      </c>
      <c r="CB11" s="18">
        <v>0</v>
      </c>
      <c r="CC11" s="18">
        <v>258</v>
      </c>
      <c r="CD11" s="18">
        <v>1425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</row>
    <row r="12" spans="2:90" ht="20.100000000000001" customHeight="1" thickBot="1" x14ac:dyDescent="0.25">
      <c r="B12" s="4" t="s">
        <v>23</v>
      </c>
      <c r="C12" s="19">
        <v>87</v>
      </c>
      <c r="D12" s="19">
        <v>2</v>
      </c>
      <c r="E12" s="19">
        <v>89</v>
      </c>
      <c r="F12" s="19">
        <v>223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3</v>
      </c>
      <c r="T12" s="19">
        <v>1</v>
      </c>
      <c r="U12" s="19">
        <v>5</v>
      </c>
      <c r="V12" s="19">
        <v>2</v>
      </c>
      <c r="W12" s="19">
        <v>30</v>
      </c>
      <c r="X12" s="19">
        <v>0</v>
      </c>
      <c r="Y12" s="19">
        <v>27</v>
      </c>
      <c r="Z12" s="19">
        <v>68</v>
      </c>
      <c r="AA12" s="19">
        <v>0</v>
      </c>
      <c r="AB12" s="19">
        <v>0</v>
      </c>
      <c r="AC12" s="19">
        <v>1</v>
      </c>
      <c r="AD12" s="19">
        <v>0</v>
      </c>
      <c r="AE12" s="19">
        <v>0</v>
      </c>
      <c r="AF12" s="19">
        <v>0</v>
      </c>
      <c r="AG12" s="19">
        <v>1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2</v>
      </c>
      <c r="AN12" s="19">
        <v>0</v>
      </c>
      <c r="AO12" s="19">
        <v>3</v>
      </c>
      <c r="AP12" s="19">
        <v>3</v>
      </c>
      <c r="AQ12" s="19">
        <v>18</v>
      </c>
      <c r="AR12" s="19">
        <v>0</v>
      </c>
      <c r="AS12" s="19">
        <v>16</v>
      </c>
      <c r="AT12" s="19">
        <v>53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2</v>
      </c>
      <c r="BT12" s="19">
        <v>0</v>
      </c>
      <c r="BU12" s="19">
        <v>2</v>
      </c>
      <c r="BV12" s="19">
        <v>5</v>
      </c>
      <c r="BW12" s="19">
        <v>1</v>
      </c>
      <c r="BX12" s="19">
        <v>1</v>
      </c>
      <c r="BY12" s="19">
        <v>4</v>
      </c>
      <c r="BZ12" s="19">
        <v>4</v>
      </c>
      <c r="CA12" s="19">
        <v>31</v>
      </c>
      <c r="CB12" s="19">
        <v>0</v>
      </c>
      <c r="CC12" s="19">
        <v>30</v>
      </c>
      <c r="CD12" s="19">
        <v>88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</row>
    <row r="13" spans="2:90" ht="20.100000000000001" customHeight="1" thickBot="1" x14ac:dyDescent="0.25">
      <c r="B13" s="4" t="s">
        <v>24</v>
      </c>
      <c r="C13" s="19">
        <v>63</v>
      </c>
      <c r="D13" s="19">
        <v>2</v>
      </c>
      <c r="E13" s="19">
        <v>64</v>
      </c>
      <c r="F13" s="19">
        <v>208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5</v>
      </c>
      <c r="T13" s="19">
        <v>1</v>
      </c>
      <c r="U13" s="19">
        <v>3</v>
      </c>
      <c r="V13" s="19">
        <v>8</v>
      </c>
      <c r="W13" s="19">
        <v>19</v>
      </c>
      <c r="X13" s="19">
        <v>0</v>
      </c>
      <c r="Y13" s="19">
        <v>22</v>
      </c>
      <c r="Z13" s="19">
        <v>67</v>
      </c>
      <c r="AA13" s="19">
        <v>0</v>
      </c>
      <c r="AB13" s="19">
        <v>0</v>
      </c>
      <c r="AC13" s="19">
        <v>1</v>
      </c>
      <c r="AD13" s="19">
        <v>0</v>
      </c>
      <c r="AE13" s="19">
        <v>1</v>
      </c>
      <c r="AF13" s="19">
        <v>0</v>
      </c>
      <c r="AG13" s="19">
        <v>1</v>
      </c>
      <c r="AH13" s="19">
        <v>1</v>
      </c>
      <c r="AI13" s="19">
        <v>0</v>
      </c>
      <c r="AJ13" s="19">
        <v>0</v>
      </c>
      <c r="AK13" s="19">
        <v>0</v>
      </c>
      <c r="AL13" s="19">
        <v>0</v>
      </c>
      <c r="AM13" s="19">
        <v>2</v>
      </c>
      <c r="AN13" s="19">
        <v>0</v>
      </c>
      <c r="AO13" s="19">
        <v>2</v>
      </c>
      <c r="AP13" s="19">
        <v>5</v>
      </c>
      <c r="AQ13" s="19">
        <v>11</v>
      </c>
      <c r="AR13" s="19">
        <v>0</v>
      </c>
      <c r="AS13" s="19">
        <v>10</v>
      </c>
      <c r="AT13" s="19">
        <v>39</v>
      </c>
      <c r="AU13" s="19">
        <v>0</v>
      </c>
      <c r="AV13" s="19">
        <v>0</v>
      </c>
      <c r="AW13" s="19">
        <v>1</v>
      </c>
      <c r="AX13" s="19">
        <v>1</v>
      </c>
      <c r="AY13" s="19">
        <v>3</v>
      </c>
      <c r="AZ13" s="19">
        <v>0</v>
      </c>
      <c r="BA13" s="19">
        <v>3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2</v>
      </c>
      <c r="BT13" s="19">
        <v>0</v>
      </c>
      <c r="BU13" s="19">
        <v>3</v>
      </c>
      <c r="BV13" s="19">
        <v>12</v>
      </c>
      <c r="BW13" s="19">
        <v>3</v>
      </c>
      <c r="BX13" s="19">
        <v>0</v>
      </c>
      <c r="BY13" s="19">
        <v>5</v>
      </c>
      <c r="BZ13" s="19">
        <v>0</v>
      </c>
      <c r="CA13" s="19">
        <v>17</v>
      </c>
      <c r="CB13" s="19">
        <v>1</v>
      </c>
      <c r="CC13" s="19">
        <v>13</v>
      </c>
      <c r="CD13" s="19">
        <v>75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</row>
    <row r="14" spans="2:90" ht="20.100000000000001" customHeight="1" thickBot="1" x14ac:dyDescent="0.25">
      <c r="B14" s="4" t="s">
        <v>25</v>
      </c>
      <c r="C14" s="19">
        <v>113</v>
      </c>
      <c r="D14" s="19">
        <v>0</v>
      </c>
      <c r="E14" s="19">
        <v>111</v>
      </c>
      <c r="F14" s="19">
        <v>574</v>
      </c>
      <c r="G14" s="19">
        <v>0</v>
      </c>
      <c r="H14" s="19">
        <v>0</v>
      </c>
      <c r="I14" s="19">
        <v>2</v>
      </c>
      <c r="J14" s="19">
        <v>3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1</v>
      </c>
      <c r="R14" s="19">
        <v>1</v>
      </c>
      <c r="S14" s="19">
        <v>9</v>
      </c>
      <c r="T14" s="19">
        <v>0</v>
      </c>
      <c r="U14" s="19">
        <v>12</v>
      </c>
      <c r="V14" s="19">
        <v>10</v>
      </c>
      <c r="W14" s="19">
        <v>33</v>
      </c>
      <c r="X14" s="19">
        <v>0</v>
      </c>
      <c r="Y14" s="19">
        <v>24</v>
      </c>
      <c r="Z14" s="19">
        <v>200</v>
      </c>
      <c r="AA14" s="19">
        <v>0</v>
      </c>
      <c r="AB14" s="19">
        <v>0</v>
      </c>
      <c r="AC14" s="19">
        <v>0</v>
      </c>
      <c r="AD14" s="19">
        <v>2</v>
      </c>
      <c r="AE14" s="19">
        <v>0</v>
      </c>
      <c r="AF14" s="19">
        <v>0</v>
      </c>
      <c r="AG14" s="19">
        <v>0</v>
      </c>
      <c r="AH14" s="19">
        <v>2</v>
      </c>
      <c r="AI14" s="19">
        <v>0</v>
      </c>
      <c r="AJ14" s="19">
        <v>0</v>
      </c>
      <c r="AK14" s="19">
        <v>0</v>
      </c>
      <c r="AL14" s="19">
        <v>0</v>
      </c>
      <c r="AM14" s="19">
        <v>6</v>
      </c>
      <c r="AN14" s="19">
        <v>0</v>
      </c>
      <c r="AO14" s="19">
        <v>5</v>
      </c>
      <c r="AP14" s="19">
        <v>5</v>
      </c>
      <c r="AQ14" s="19">
        <v>18</v>
      </c>
      <c r="AR14" s="19">
        <v>0</v>
      </c>
      <c r="AS14" s="19">
        <v>25</v>
      </c>
      <c r="AT14" s="19">
        <v>89</v>
      </c>
      <c r="AU14" s="19">
        <v>1</v>
      </c>
      <c r="AV14" s="19">
        <v>0</v>
      </c>
      <c r="AW14" s="19">
        <v>0</v>
      </c>
      <c r="AX14" s="19">
        <v>1</v>
      </c>
      <c r="AY14" s="19">
        <v>1</v>
      </c>
      <c r="AZ14" s="19">
        <v>0</v>
      </c>
      <c r="BA14" s="19">
        <v>1</v>
      </c>
      <c r="BB14" s="19">
        <v>2</v>
      </c>
      <c r="BC14" s="19">
        <v>1</v>
      </c>
      <c r="BD14" s="19">
        <v>0</v>
      </c>
      <c r="BE14" s="19">
        <v>0</v>
      </c>
      <c r="BF14" s="19">
        <v>1</v>
      </c>
      <c r="BG14" s="19">
        <v>0</v>
      </c>
      <c r="BH14" s="19">
        <v>0</v>
      </c>
      <c r="BI14" s="19">
        <v>0</v>
      </c>
      <c r="BJ14" s="19">
        <v>0</v>
      </c>
      <c r="BK14" s="19">
        <v>1</v>
      </c>
      <c r="BL14" s="19">
        <v>0</v>
      </c>
      <c r="BM14" s="19">
        <v>0</v>
      </c>
      <c r="BN14" s="19">
        <v>2</v>
      </c>
      <c r="BO14" s="19">
        <v>0</v>
      </c>
      <c r="BP14" s="19">
        <v>0</v>
      </c>
      <c r="BQ14" s="19">
        <v>0</v>
      </c>
      <c r="BR14" s="19">
        <v>0</v>
      </c>
      <c r="BS14" s="19">
        <v>6</v>
      </c>
      <c r="BT14" s="19">
        <v>0</v>
      </c>
      <c r="BU14" s="19">
        <v>4</v>
      </c>
      <c r="BV14" s="19">
        <v>6</v>
      </c>
      <c r="BW14" s="19">
        <v>6</v>
      </c>
      <c r="BX14" s="19">
        <v>0</v>
      </c>
      <c r="BY14" s="19">
        <v>10</v>
      </c>
      <c r="BZ14" s="19">
        <v>13</v>
      </c>
      <c r="CA14" s="19">
        <v>31</v>
      </c>
      <c r="CB14" s="19">
        <v>0</v>
      </c>
      <c r="CC14" s="19">
        <v>27</v>
      </c>
      <c r="CD14" s="19">
        <v>237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</row>
    <row r="15" spans="2:90" ht="20.100000000000001" customHeight="1" thickBot="1" x14ac:dyDescent="0.25">
      <c r="B15" s="4" t="s">
        <v>26</v>
      </c>
      <c r="C15" s="19">
        <v>243</v>
      </c>
      <c r="D15" s="19">
        <v>5</v>
      </c>
      <c r="E15" s="19">
        <v>250</v>
      </c>
      <c r="F15" s="19">
        <v>962</v>
      </c>
      <c r="G15" s="19">
        <v>2</v>
      </c>
      <c r="H15" s="19">
        <v>0</v>
      </c>
      <c r="I15" s="19">
        <v>3</v>
      </c>
      <c r="J15" s="19">
        <v>18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1</v>
      </c>
      <c r="R15" s="19">
        <v>0</v>
      </c>
      <c r="S15" s="19">
        <v>7</v>
      </c>
      <c r="T15" s="19">
        <v>1</v>
      </c>
      <c r="U15" s="19">
        <v>6</v>
      </c>
      <c r="V15" s="19">
        <v>9</v>
      </c>
      <c r="W15" s="19">
        <v>88</v>
      </c>
      <c r="X15" s="19">
        <v>0</v>
      </c>
      <c r="Y15" s="19">
        <v>70</v>
      </c>
      <c r="Z15" s="19">
        <v>276</v>
      </c>
      <c r="AA15" s="19">
        <v>0</v>
      </c>
      <c r="AB15" s="19">
        <v>0</v>
      </c>
      <c r="AC15" s="19">
        <v>1</v>
      </c>
      <c r="AD15" s="19">
        <v>1</v>
      </c>
      <c r="AE15" s="19">
        <v>1</v>
      </c>
      <c r="AF15" s="19">
        <v>0</v>
      </c>
      <c r="AG15" s="19">
        <v>2</v>
      </c>
      <c r="AH15" s="19">
        <v>3</v>
      </c>
      <c r="AI15" s="19">
        <v>0</v>
      </c>
      <c r="AJ15" s="19">
        <v>0</v>
      </c>
      <c r="AK15" s="19">
        <v>0</v>
      </c>
      <c r="AL15" s="19">
        <v>0</v>
      </c>
      <c r="AM15" s="19">
        <v>5</v>
      </c>
      <c r="AN15" s="19">
        <v>3</v>
      </c>
      <c r="AO15" s="19">
        <v>9</v>
      </c>
      <c r="AP15" s="19">
        <v>17</v>
      </c>
      <c r="AQ15" s="19">
        <v>49</v>
      </c>
      <c r="AR15" s="19">
        <v>0</v>
      </c>
      <c r="AS15" s="19">
        <v>51</v>
      </c>
      <c r="AT15" s="19">
        <v>200</v>
      </c>
      <c r="AU15" s="19">
        <v>0</v>
      </c>
      <c r="AV15" s="19">
        <v>0</v>
      </c>
      <c r="AW15" s="19">
        <v>0</v>
      </c>
      <c r="AX15" s="19">
        <v>2</v>
      </c>
      <c r="AY15" s="19">
        <v>2</v>
      </c>
      <c r="AZ15" s="19">
        <v>0</v>
      </c>
      <c r="BA15" s="19">
        <v>6</v>
      </c>
      <c r="BB15" s="19">
        <v>11</v>
      </c>
      <c r="BC15" s="19">
        <v>0</v>
      </c>
      <c r="BD15" s="19">
        <v>0</v>
      </c>
      <c r="BE15" s="19">
        <v>0</v>
      </c>
      <c r="BF15" s="19">
        <v>1</v>
      </c>
      <c r="BG15" s="19">
        <v>0</v>
      </c>
      <c r="BH15" s="19">
        <v>0</v>
      </c>
      <c r="BI15" s="19">
        <v>0</v>
      </c>
      <c r="BJ15" s="19">
        <v>0</v>
      </c>
      <c r="BK15" s="19">
        <v>1</v>
      </c>
      <c r="BL15" s="19">
        <v>0</v>
      </c>
      <c r="BM15" s="19">
        <v>1</v>
      </c>
      <c r="BN15" s="19">
        <v>1</v>
      </c>
      <c r="BO15" s="19">
        <v>0</v>
      </c>
      <c r="BP15" s="19">
        <v>0</v>
      </c>
      <c r="BQ15" s="19">
        <v>0</v>
      </c>
      <c r="BR15" s="19">
        <v>0</v>
      </c>
      <c r="BS15" s="19">
        <v>2</v>
      </c>
      <c r="BT15" s="19">
        <v>0</v>
      </c>
      <c r="BU15" s="19">
        <v>3</v>
      </c>
      <c r="BV15" s="19">
        <v>21</v>
      </c>
      <c r="BW15" s="19">
        <v>8</v>
      </c>
      <c r="BX15" s="19">
        <v>1</v>
      </c>
      <c r="BY15" s="19">
        <v>11</v>
      </c>
      <c r="BZ15" s="19">
        <v>25</v>
      </c>
      <c r="CA15" s="19">
        <v>78</v>
      </c>
      <c r="CB15" s="19">
        <v>0</v>
      </c>
      <c r="CC15" s="19">
        <v>86</v>
      </c>
      <c r="CD15" s="19">
        <v>377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</row>
    <row r="16" spans="2:90" ht="20.100000000000001" customHeight="1" thickBot="1" x14ac:dyDescent="0.25">
      <c r="B16" s="4" t="s">
        <v>27</v>
      </c>
      <c r="C16" s="19">
        <v>29</v>
      </c>
      <c r="D16" s="19">
        <v>1</v>
      </c>
      <c r="E16" s="19">
        <v>38</v>
      </c>
      <c r="F16" s="19">
        <v>126</v>
      </c>
      <c r="G16" s="19">
        <v>2</v>
      </c>
      <c r="H16" s="19">
        <v>0</v>
      </c>
      <c r="I16" s="19">
        <v>2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2</v>
      </c>
      <c r="T16" s="19">
        <v>0</v>
      </c>
      <c r="U16" s="19">
        <v>3</v>
      </c>
      <c r="V16" s="19">
        <v>1</v>
      </c>
      <c r="W16" s="19">
        <v>11</v>
      </c>
      <c r="X16" s="19">
        <v>0</v>
      </c>
      <c r="Y16" s="19">
        <v>7</v>
      </c>
      <c r="Z16" s="19">
        <v>41</v>
      </c>
      <c r="AA16" s="19">
        <v>1</v>
      </c>
      <c r="AB16" s="19">
        <v>0</v>
      </c>
      <c r="AC16" s="19">
        <v>0</v>
      </c>
      <c r="AD16" s="19">
        <v>1</v>
      </c>
      <c r="AE16" s="19">
        <v>0</v>
      </c>
      <c r="AF16" s="19">
        <v>0</v>
      </c>
      <c r="AG16" s="19">
        <v>0</v>
      </c>
      <c r="AH16" s="19">
        <v>1</v>
      </c>
      <c r="AI16" s="19">
        <v>0</v>
      </c>
      <c r="AJ16" s="19">
        <v>0</v>
      </c>
      <c r="AK16" s="19">
        <v>0</v>
      </c>
      <c r="AL16" s="19">
        <v>0</v>
      </c>
      <c r="AM16" s="19">
        <v>2</v>
      </c>
      <c r="AN16" s="19">
        <v>0</v>
      </c>
      <c r="AO16" s="19">
        <v>1</v>
      </c>
      <c r="AP16" s="19">
        <v>2</v>
      </c>
      <c r="AQ16" s="19">
        <v>3</v>
      </c>
      <c r="AR16" s="19">
        <v>0</v>
      </c>
      <c r="AS16" s="19">
        <v>10</v>
      </c>
      <c r="AT16" s="19">
        <v>22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1</v>
      </c>
      <c r="BL16" s="19">
        <v>0</v>
      </c>
      <c r="BM16" s="19">
        <v>1</v>
      </c>
      <c r="BN16" s="19">
        <v>1</v>
      </c>
      <c r="BO16" s="19">
        <v>0</v>
      </c>
      <c r="BP16" s="19">
        <v>0</v>
      </c>
      <c r="BQ16" s="19">
        <v>0</v>
      </c>
      <c r="BR16" s="19">
        <v>0</v>
      </c>
      <c r="BS16" s="19">
        <v>1</v>
      </c>
      <c r="BT16" s="19">
        <v>0</v>
      </c>
      <c r="BU16" s="19">
        <v>0</v>
      </c>
      <c r="BV16" s="19">
        <v>15</v>
      </c>
      <c r="BW16" s="19">
        <v>1</v>
      </c>
      <c r="BX16" s="19">
        <v>0</v>
      </c>
      <c r="BY16" s="19">
        <v>2</v>
      </c>
      <c r="BZ16" s="19">
        <v>1</v>
      </c>
      <c r="CA16" s="19">
        <v>5</v>
      </c>
      <c r="CB16" s="19">
        <v>1</v>
      </c>
      <c r="CC16" s="19">
        <v>12</v>
      </c>
      <c r="CD16" s="19">
        <v>41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</row>
    <row r="17" spans="2:90" ht="20.100000000000001" customHeight="1" thickBot="1" x14ac:dyDescent="0.25">
      <c r="B17" s="4" t="s">
        <v>28</v>
      </c>
      <c r="C17" s="19">
        <v>106</v>
      </c>
      <c r="D17" s="19">
        <v>1</v>
      </c>
      <c r="E17" s="19">
        <v>110</v>
      </c>
      <c r="F17" s="19">
        <v>570</v>
      </c>
      <c r="G17" s="19">
        <v>3</v>
      </c>
      <c r="H17" s="19">
        <v>0</v>
      </c>
      <c r="I17" s="19">
        <v>5</v>
      </c>
      <c r="J17" s="19">
        <v>4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2</v>
      </c>
      <c r="T17" s="19">
        <v>0</v>
      </c>
      <c r="U17" s="19">
        <v>4</v>
      </c>
      <c r="V17" s="19">
        <v>16</v>
      </c>
      <c r="W17" s="19">
        <v>29</v>
      </c>
      <c r="X17" s="19">
        <v>0</v>
      </c>
      <c r="Y17" s="19">
        <v>27</v>
      </c>
      <c r="Z17" s="19">
        <v>161</v>
      </c>
      <c r="AA17" s="19">
        <v>0</v>
      </c>
      <c r="AB17" s="19">
        <v>0</v>
      </c>
      <c r="AC17" s="19">
        <v>1</v>
      </c>
      <c r="AD17" s="19">
        <v>0</v>
      </c>
      <c r="AE17" s="19">
        <v>1</v>
      </c>
      <c r="AF17" s="19">
        <v>0</v>
      </c>
      <c r="AG17" s="19">
        <v>2</v>
      </c>
      <c r="AH17" s="19">
        <v>4</v>
      </c>
      <c r="AI17" s="19">
        <v>0</v>
      </c>
      <c r="AJ17" s="19">
        <v>0</v>
      </c>
      <c r="AK17" s="19">
        <v>0</v>
      </c>
      <c r="AL17" s="19">
        <v>0</v>
      </c>
      <c r="AM17" s="19">
        <v>2</v>
      </c>
      <c r="AN17" s="19">
        <v>1</v>
      </c>
      <c r="AO17" s="19">
        <v>3</v>
      </c>
      <c r="AP17" s="19">
        <v>1</v>
      </c>
      <c r="AQ17" s="19">
        <v>23</v>
      </c>
      <c r="AR17" s="19">
        <v>0</v>
      </c>
      <c r="AS17" s="19">
        <v>27</v>
      </c>
      <c r="AT17" s="19">
        <v>127</v>
      </c>
      <c r="AU17" s="19">
        <v>1</v>
      </c>
      <c r="AV17" s="19">
        <v>0</v>
      </c>
      <c r="AW17" s="19">
        <v>0</v>
      </c>
      <c r="AX17" s="19">
        <v>2</v>
      </c>
      <c r="AY17" s="19">
        <v>3</v>
      </c>
      <c r="AZ17" s="19">
        <v>0</v>
      </c>
      <c r="BA17" s="19">
        <v>1</v>
      </c>
      <c r="BB17" s="19">
        <v>9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1</v>
      </c>
      <c r="BO17" s="19">
        <v>0</v>
      </c>
      <c r="BP17" s="19">
        <v>0</v>
      </c>
      <c r="BQ17" s="19">
        <v>0</v>
      </c>
      <c r="BR17" s="19">
        <v>0</v>
      </c>
      <c r="BS17" s="19">
        <v>3</v>
      </c>
      <c r="BT17" s="19">
        <v>0</v>
      </c>
      <c r="BU17" s="19">
        <v>6</v>
      </c>
      <c r="BV17" s="19">
        <v>26</v>
      </c>
      <c r="BW17" s="19">
        <v>1</v>
      </c>
      <c r="BX17" s="19">
        <v>0</v>
      </c>
      <c r="BY17" s="19">
        <v>6</v>
      </c>
      <c r="BZ17" s="19">
        <v>11</v>
      </c>
      <c r="CA17" s="19">
        <v>38</v>
      </c>
      <c r="CB17" s="19">
        <v>0</v>
      </c>
      <c r="CC17" s="19">
        <v>28</v>
      </c>
      <c r="CD17" s="19">
        <v>209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</row>
    <row r="18" spans="2:90" ht="20.100000000000001" customHeight="1" thickBot="1" x14ac:dyDescent="0.25">
      <c r="B18" s="4" t="s">
        <v>29</v>
      </c>
      <c r="C18" s="19">
        <v>130</v>
      </c>
      <c r="D18" s="19">
        <v>7</v>
      </c>
      <c r="E18" s="19">
        <v>121</v>
      </c>
      <c r="F18" s="19">
        <v>1238</v>
      </c>
      <c r="G18" s="19">
        <v>1</v>
      </c>
      <c r="H18" s="19">
        <v>0</v>
      </c>
      <c r="I18" s="19">
        <v>1</v>
      </c>
      <c r="J18" s="19">
        <v>11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5</v>
      </c>
      <c r="T18" s="19">
        <v>1</v>
      </c>
      <c r="U18" s="19">
        <v>10</v>
      </c>
      <c r="V18" s="19">
        <v>23</v>
      </c>
      <c r="W18" s="19">
        <v>48</v>
      </c>
      <c r="X18" s="19">
        <v>0</v>
      </c>
      <c r="Y18" s="19">
        <v>37</v>
      </c>
      <c r="Z18" s="19">
        <v>431</v>
      </c>
      <c r="AA18" s="19">
        <v>0</v>
      </c>
      <c r="AB18" s="19">
        <v>0</v>
      </c>
      <c r="AC18" s="19">
        <v>0</v>
      </c>
      <c r="AD18" s="19">
        <v>1</v>
      </c>
      <c r="AE18" s="19">
        <v>0</v>
      </c>
      <c r="AF18" s="19">
        <v>0</v>
      </c>
      <c r="AG18" s="19">
        <v>2</v>
      </c>
      <c r="AH18" s="19">
        <v>5</v>
      </c>
      <c r="AI18" s="19">
        <v>0</v>
      </c>
      <c r="AJ18" s="19">
        <v>0</v>
      </c>
      <c r="AK18" s="19">
        <v>0</v>
      </c>
      <c r="AL18" s="19">
        <v>0</v>
      </c>
      <c r="AM18" s="19">
        <v>2</v>
      </c>
      <c r="AN18" s="19">
        <v>1</v>
      </c>
      <c r="AO18" s="19">
        <v>4</v>
      </c>
      <c r="AP18" s="19">
        <v>6</v>
      </c>
      <c r="AQ18" s="19">
        <v>26</v>
      </c>
      <c r="AR18" s="19">
        <v>1</v>
      </c>
      <c r="AS18" s="19">
        <v>19</v>
      </c>
      <c r="AT18" s="19">
        <v>218</v>
      </c>
      <c r="AU18" s="19">
        <v>0</v>
      </c>
      <c r="AV18" s="19">
        <v>0</v>
      </c>
      <c r="AW18" s="19">
        <v>0</v>
      </c>
      <c r="AX18" s="19">
        <v>4</v>
      </c>
      <c r="AY18" s="19">
        <v>0</v>
      </c>
      <c r="AZ18" s="19">
        <v>0</v>
      </c>
      <c r="BA18" s="19">
        <v>2</v>
      </c>
      <c r="BB18" s="19">
        <v>11</v>
      </c>
      <c r="BC18" s="19">
        <v>0</v>
      </c>
      <c r="BD18" s="19">
        <v>0</v>
      </c>
      <c r="BE18" s="19">
        <v>0</v>
      </c>
      <c r="BF18" s="19">
        <v>1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1</v>
      </c>
      <c r="BO18" s="19">
        <v>0</v>
      </c>
      <c r="BP18" s="19">
        <v>0</v>
      </c>
      <c r="BQ18" s="19">
        <v>0</v>
      </c>
      <c r="BR18" s="19">
        <v>0</v>
      </c>
      <c r="BS18" s="19">
        <v>1</v>
      </c>
      <c r="BT18" s="19">
        <v>0</v>
      </c>
      <c r="BU18" s="19">
        <v>2</v>
      </c>
      <c r="BV18" s="19">
        <v>54</v>
      </c>
      <c r="BW18" s="19">
        <v>0</v>
      </c>
      <c r="BX18" s="19">
        <v>3</v>
      </c>
      <c r="BY18" s="19">
        <v>6</v>
      </c>
      <c r="BZ18" s="19">
        <v>28</v>
      </c>
      <c r="CA18" s="19">
        <v>47</v>
      </c>
      <c r="CB18" s="19">
        <v>1</v>
      </c>
      <c r="CC18" s="19">
        <v>38</v>
      </c>
      <c r="CD18" s="19">
        <v>444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</row>
    <row r="19" spans="2:90" ht="20.100000000000001" customHeight="1" thickBot="1" x14ac:dyDescent="0.25">
      <c r="B19" s="4" t="s">
        <v>30</v>
      </c>
      <c r="C19" s="19">
        <v>501</v>
      </c>
      <c r="D19" s="19">
        <v>17</v>
      </c>
      <c r="E19" s="19">
        <v>541</v>
      </c>
      <c r="F19" s="19">
        <v>3077</v>
      </c>
      <c r="G19" s="19">
        <v>2</v>
      </c>
      <c r="H19" s="19">
        <v>0</v>
      </c>
      <c r="I19" s="19">
        <v>3</v>
      </c>
      <c r="J19" s="19">
        <v>22</v>
      </c>
      <c r="K19" s="19">
        <v>3</v>
      </c>
      <c r="L19" s="19">
        <v>0</v>
      </c>
      <c r="M19" s="19">
        <v>3</v>
      </c>
      <c r="N19" s="19">
        <v>2</v>
      </c>
      <c r="O19" s="19">
        <v>0</v>
      </c>
      <c r="P19" s="19">
        <v>0</v>
      </c>
      <c r="Q19" s="19">
        <v>1</v>
      </c>
      <c r="R19" s="19">
        <v>0</v>
      </c>
      <c r="S19" s="19">
        <v>29</v>
      </c>
      <c r="T19" s="19">
        <v>6</v>
      </c>
      <c r="U19" s="19">
        <v>31</v>
      </c>
      <c r="V19" s="19">
        <v>64</v>
      </c>
      <c r="W19" s="19">
        <v>156</v>
      </c>
      <c r="X19" s="19">
        <v>3</v>
      </c>
      <c r="Y19" s="19">
        <v>159</v>
      </c>
      <c r="Z19" s="19">
        <v>1039</v>
      </c>
      <c r="AA19" s="19">
        <v>2</v>
      </c>
      <c r="AB19" s="19">
        <v>0</v>
      </c>
      <c r="AC19" s="19">
        <v>0</v>
      </c>
      <c r="AD19" s="19">
        <v>6</v>
      </c>
      <c r="AE19" s="19">
        <v>10</v>
      </c>
      <c r="AF19" s="19">
        <v>0</v>
      </c>
      <c r="AG19" s="19">
        <v>9</v>
      </c>
      <c r="AH19" s="19">
        <v>34</v>
      </c>
      <c r="AI19" s="19">
        <v>0</v>
      </c>
      <c r="AJ19" s="19">
        <v>0</v>
      </c>
      <c r="AK19" s="19">
        <v>0</v>
      </c>
      <c r="AL19" s="19">
        <v>0</v>
      </c>
      <c r="AM19" s="19">
        <v>20</v>
      </c>
      <c r="AN19" s="19">
        <v>2</v>
      </c>
      <c r="AO19" s="19">
        <v>11</v>
      </c>
      <c r="AP19" s="19">
        <v>55</v>
      </c>
      <c r="AQ19" s="19">
        <v>78</v>
      </c>
      <c r="AR19" s="19">
        <v>0</v>
      </c>
      <c r="AS19" s="19">
        <v>93</v>
      </c>
      <c r="AT19" s="19">
        <v>502</v>
      </c>
      <c r="AU19" s="19">
        <v>1</v>
      </c>
      <c r="AV19" s="19">
        <v>0</v>
      </c>
      <c r="AW19" s="19">
        <v>1</v>
      </c>
      <c r="AX19" s="19">
        <v>14</v>
      </c>
      <c r="AY19" s="19">
        <v>9</v>
      </c>
      <c r="AZ19" s="19">
        <v>0</v>
      </c>
      <c r="BA19" s="19">
        <v>12</v>
      </c>
      <c r="BB19" s="19">
        <v>43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3</v>
      </c>
      <c r="BL19" s="19">
        <v>0</v>
      </c>
      <c r="BM19" s="19">
        <v>4</v>
      </c>
      <c r="BN19" s="19">
        <v>40</v>
      </c>
      <c r="BO19" s="19">
        <v>0</v>
      </c>
      <c r="BP19" s="19">
        <v>0</v>
      </c>
      <c r="BQ19" s="19">
        <v>0</v>
      </c>
      <c r="BR19" s="19">
        <v>0</v>
      </c>
      <c r="BS19" s="19">
        <v>2</v>
      </c>
      <c r="BT19" s="19">
        <v>0</v>
      </c>
      <c r="BU19" s="19">
        <v>3</v>
      </c>
      <c r="BV19" s="19">
        <v>18</v>
      </c>
      <c r="BW19" s="19">
        <v>21</v>
      </c>
      <c r="BX19" s="19">
        <v>4</v>
      </c>
      <c r="BY19" s="19">
        <v>37</v>
      </c>
      <c r="BZ19" s="19">
        <v>95</v>
      </c>
      <c r="CA19" s="19">
        <v>163</v>
      </c>
      <c r="CB19" s="19">
        <v>2</v>
      </c>
      <c r="CC19" s="19">
        <v>168</v>
      </c>
      <c r="CD19" s="19">
        <v>1119</v>
      </c>
      <c r="CE19" s="19">
        <v>1</v>
      </c>
      <c r="CF19" s="19">
        <v>0</v>
      </c>
      <c r="CG19" s="19">
        <v>1</v>
      </c>
      <c r="CH19" s="19">
        <v>3</v>
      </c>
      <c r="CI19" s="19">
        <v>1</v>
      </c>
      <c r="CJ19" s="19">
        <v>0</v>
      </c>
      <c r="CK19" s="19">
        <v>5</v>
      </c>
      <c r="CL19" s="19">
        <v>21</v>
      </c>
    </row>
    <row r="20" spans="2:90" ht="20.100000000000001" customHeight="1" thickBot="1" x14ac:dyDescent="0.25">
      <c r="B20" s="4" t="s">
        <v>31</v>
      </c>
      <c r="C20" s="19">
        <v>593</v>
      </c>
      <c r="D20" s="19">
        <v>7</v>
      </c>
      <c r="E20" s="19">
        <v>546</v>
      </c>
      <c r="F20" s="19">
        <v>2271</v>
      </c>
      <c r="G20" s="19">
        <v>4</v>
      </c>
      <c r="H20" s="19">
        <v>0</v>
      </c>
      <c r="I20" s="19">
        <v>4</v>
      </c>
      <c r="J20" s="19">
        <v>19</v>
      </c>
      <c r="K20" s="19">
        <v>1</v>
      </c>
      <c r="L20" s="19">
        <v>0</v>
      </c>
      <c r="M20" s="19">
        <v>0</v>
      </c>
      <c r="N20" s="19">
        <v>7</v>
      </c>
      <c r="O20" s="19">
        <v>0</v>
      </c>
      <c r="P20" s="19">
        <v>0</v>
      </c>
      <c r="Q20" s="19">
        <v>1</v>
      </c>
      <c r="R20" s="19">
        <v>3</v>
      </c>
      <c r="S20" s="19">
        <v>21</v>
      </c>
      <c r="T20" s="19">
        <v>5</v>
      </c>
      <c r="U20" s="19">
        <v>38</v>
      </c>
      <c r="V20" s="19">
        <v>14</v>
      </c>
      <c r="W20" s="19">
        <v>222</v>
      </c>
      <c r="X20" s="19">
        <v>0</v>
      </c>
      <c r="Y20" s="19">
        <v>178</v>
      </c>
      <c r="Z20" s="19">
        <v>833</v>
      </c>
      <c r="AA20" s="19">
        <v>2</v>
      </c>
      <c r="AB20" s="19">
        <v>0</v>
      </c>
      <c r="AC20" s="19">
        <v>4</v>
      </c>
      <c r="AD20" s="19">
        <v>3</v>
      </c>
      <c r="AE20" s="19">
        <v>10</v>
      </c>
      <c r="AF20" s="19">
        <v>0</v>
      </c>
      <c r="AG20" s="19">
        <v>9</v>
      </c>
      <c r="AH20" s="19">
        <v>13</v>
      </c>
      <c r="AI20" s="19">
        <v>0</v>
      </c>
      <c r="AJ20" s="19">
        <v>0</v>
      </c>
      <c r="AK20" s="19">
        <v>0</v>
      </c>
      <c r="AL20" s="19">
        <v>0</v>
      </c>
      <c r="AM20" s="19">
        <v>10</v>
      </c>
      <c r="AN20" s="19">
        <v>0</v>
      </c>
      <c r="AO20" s="19">
        <v>8</v>
      </c>
      <c r="AP20" s="19">
        <v>20</v>
      </c>
      <c r="AQ20" s="19">
        <v>76</v>
      </c>
      <c r="AR20" s="19">
        <v>0</v>
      </c>
      <c r="AS20" s="19">
        <v>99</v>
      </c>
      <c r="AT20" s="19">
        <v>337</v>
      </c>
      <c r="AU20" s="19">
        <v>3</v>
      </c>
      <c r="AV20" s="19">
        <v>0</v>
      </c>
      <c r="AW20" s="19">
        <v>3</v>
      </c>
      <c r="AX20" s="19">
        <v>12</v>
      </c>
      <c r="AY20" s="19">
        <v>5</v>
      </c>
      <c r="AZ20" s="19">
        <v>0</v>
      </c>
      <c r="BA20" s="19">
        <v>7</v>
      </c>
      <c r="BB20" s="19">
        <v>34</v>
      </c>
      <c r="BC20" s="19">
        <v>1</v>
      </c>
      <c r="BD20" s="19">
        <v>0</v>
      </c>
      <c r="BE20" s="19">
        <v>1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8</v>
      </c>
      <c r="BL20" s="19">
        <v>0</v>
      </c>
      <c r="BM20" s="19">
        <v>6</v>
      </c>
      <c r="BN20" s="19">
        <v>6</v>
      </c>
      <c r="BO20" s="19">
        <v>0</v>
      </c>
      <c r="BP20" s="19">
        <v>0</v>
      </c>
      <c r="BQ20" s="19">
        <v>0</v>
      </c>
      <c r="BR20" s="19">
        <v>0</v>
      </c>
      <c r="BS20" s="19">
        <v>9</v>
      </c>
      <c r="BT20" s="19">
        <v>0</v>
      </c>
      <c r="BU20" s="19">
        <v>12</v>
      </c>
      <c r="BV20" s="19">
        <v>58</v>
      </c>
      <c r="BW20" s="19">
        <v>16</v>
      </c>
      <c r="BX20" s="19">
        <v>2</v>
      </c>
      <c r="BY20" s="19">
        <v>17</v>
      </c>
      <c r="BZ20" s="19">
        <v>43</v>
      </c>
      <c r="CA20" s="19">
        <v>205</v>
      </c>
      <c r="CB20" s="19">
        <v>0</v>
      </c>
      <c r="CC20" s="19">
        <v>159</v>
      </c>
      <c r="CD20" s="19">
        <v>869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</row>
    <row r="21" spans="2:90" ht="20.100000000000001" customHeight="1" thickBot="1" x14ac:dyDescent="0.25">
      <c r="B21" s="4" t="s">
        <v>32</v>
      </c>
      <c r="C21" s="19">
        <v>100</v>
      </c>
      <c r="D21" s="19">
        <v>5</v>
      </c>
      <c r="E21" s="19">
        <v>55</v>
      </c>
      <c r="F21" s="19">
        <v>421</v>
      </c>
      <c r="G21" s="19">
        <v>0</v>
      </c>
      <c r="H21" s="19">
        <v>0</v>
      </c>
      <c r="I21" s="19">
        <v>0</v>
      </c>
      <c r="J21" s="19">
        <v>0</v>
      </c>
      <c r="K21" s="19">
        <v>2</v>
      </c>
      <c r="L21" s="19">
        <v>0</v>
      </c>
      <c r="M21" s="19">
        <v>2</v>
      </c>
      <c r="N21" s="19">
        <v>1</v>
      </c>
      <c r="O21" s="19">
        <v>0</v>
      </c>
      <c r="P21" s="19">
        <v>0</v>
      </c>
      <c r="Q21" s="19">
        <v>0</v>
      </c>
      <c r="R21" s="19">
        <v>0</v>
      </c>
      <c r="S21" s="19">
        <v>4</v>
      </c>
      <c r="T21" s="19">
        <v>1</v>
      </c>
      <c r="U21" s="19">
        <v>4</v>
      </c>
      <c r="V21" s="19">
        <v>14</v>
      </c>
      <c r="W21" s="19">
        <v>35</v>
      </c>
      <c r="X21" s="19">
        <v>0</v>
      </c>
      <c r="Y21" s="19">
        <v>15</v>
      </c>
      <c r="Z21" s="19">
        <v>155</v>
      </c>
      <c r="AA21" s="19">
        <v>0</v>
      </c>
      <c r="AB21" s="19">
        <v>0</v>
      </c>
      <c r="AC21" s="19">
        <v>0</v>
      </c>
      <c r="AD21" s="19">
        <v>0</v>
      </c>
      <c r="AE21" s="19">
        <v>2</v>
      </c>
      <c r="AF21" s="19">
        <v>0</v>
      </c>
      <c r="AG21" s="19">
        <v>1</v>
      </c>
      <c r="AH21" s="19">
        <v>2</v>
      </c>
      <c r="AI21" s="19">
        <v>0</v>
      </c>
      <c r="AJ21" s="19">
        <v>0</v>
      </c>
      <c r="AK21" s="19">
        <v>0</v>
      </c>
      <c r="AL21" s="19">
        <v>0</v>
      </c>
      <c r="AM21" s="19">
        <v>1</v>
      </c>
      <c r="AN21" s="19">
        <v>2</v>
      </c>
      <c r="AO21" s="19">
        <v>3</v>
      </c>
      <c r="AP21" s="19">
        <v>3</v>
      </c>
      <c r="AQ21" s="19">
        <v>20</v>
      </c>
      <c r="AR21" s="19">
        <v>0</v>
      </c>
      <c r="AS21" s="19">
        <v>5</v>
      </c>
      <c r="AT21" s="19">
        <v>60</v>
      </c>
      <c r="AU21" s="19">
        <v>1</v>
      </c>
      <c r="AV21" s="19">
        <v>0</v>
      </c>
      <c r="AW21" s="19">
        <v>0</v>
      </c>
      <c r="AX21" s="19">
        <v>2</v>
      </c>
      <c r="AY21" s="19">
        <v>1</v>
      </c>
      <c r="AZ21" s="19">
        <v>0</v>
      </c>
      <c r="BA21" s="19">
        <v>1</v>
      </c>
      <c r="BB21" s="19">
        <v>2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2</v>
      </c>
      <c r="BT21" s="19">
        <v>0</v>
      </c>
      <c r="BU21" s="19">
        <v>3</v>
      </c>
      <c r="BV21" s="19">
        <v>15</v>
      </c>
      <c r="BW21" s="19">
        <v>5</v>
      </c>
      <c r="BX21" s="19">
        <v>1</v>
      </c>
      <c r="BY21" s="19">
        <v>6</v>
      </c>
      <c r="BZ21" s="19">
        <v>15</v>
      </c>
      <c r="CA21" s="19">
        <v>27</v>
      </c>
      <c r="CB21" s="19">
        <v>1</v>
      </c>
      <c r="CC21" s="19">
        <v>15</v>
      </c>
      <c r="CD21" s="19">
        <v>152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</row>
    <row r="22" spans="2:90" ht="20.100000000000001" customHeight="1" thickBot="1" x14ac:dyDescent="0.25">
      <c r="B22" s="4" t="s">
        <v>33</v>
      </c>
      <c r="C22" s="19">
        <v>200</v>
      </c>
      <c r="D22" s="19">
        <v>7</v>
      </c>
      <c r="E22" s="19">
        <v>134</v>
      </c>
      <c r="F22" s="19">
        <v>1008</v>
      </c>
      <c r="G22" s="19">
        <v>3</v>
      </c>
      <c r="H22" s="19">
        <v>0</v>
      </c>
      <c r="I22" s="19">
        <v>1</v>
      </c>
      <c r="J22" s="19">
        <v>6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10</v>
      </c>
      <c r="T22" s="19">
        <v>5</v>
      </c>
      <c r="U22" s="19">
        <v>9</v>
      </c>
      <c r="V22" s="19">
        <v>25</v>
      </c>
      <c r="W22" s="19">
        <v>73</v>
      </c>
      <c r="X22" s="19">
        <v>0</v>
      </c>
      <c r="Y22" s="19">
        <v>49</v>
      </c>
      <c r="Z22" s="19">
        <v>362</v>
      </c>
      <c r="AA22" s="19">
        <v>0</v>
      </c>
      <c r="AB22" s="19">
        <v>1</v>
      </c>
      <c r="AC22" s="19">
        <v>0</v>
      </c>
      <c r="AD22" s="19">
        <v>1</v>
      </c>
      <c r="AE22" s="19">
        <v>2</v>
      </c>
      <c r="AF22" s="19">
        <v>0</v>
      </c>
      <c r="AG22" s="19">
        <v>2</v>
      </c>
      <c r="AH22" s="19">
        <v>5</v>
      </c>
      <c r="AI22" s="19">
        <v>0</v>
      </c>
      <c r="AJ22" s="19">
        <v>0</v>
      </c>
      <c r="AK22" s="19">
        <v>0</v>
      </c>
      <c r="AL22" s="19">
        <v>0</v>
      </c>
      <c r="AM22" s="19">
        <v>3</v>
      </c>
      <c r="AN22" s="19">
        <v>0</v>
      </c>
      <c r="AO22" s="19">
        <v>4</v>
      </c>
      <c r="AP22" s="19">
        <v>9</v>
      </c>
      <c r="AQ22" s="19">
        <v>30</v>
      </c>
      <c r="AR22" s="19">
        <v>0</v>
      </c>
      <c r="AS22" s="19">
        <v>22</v>
      </c>
      <c r="AT22" s="19">
        <v>182</v>
      </c>
      <c r="AU22" s="19">
        <v>1</v>
      </c>
      <c r="AV22" s="19">
        <v>0</v>
      </c>
      <c r="AW22" s="19">
        <v>0</v>
      </c>
      <c r="AX22" s="19">
        <v>2</v>
      </c>
      <c r="AY22" s="19">
        <v>7</v>
      </c>
      <c r="AZ22" s="19">
        <v>0</v>
      </c>
      <c r="BA22" s="19">
        <v>0</v>
      </c>
      <c r="BB22" s="19">
        <v>16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1</v>
      </c>
      <c r="BL22" s="19">
        <v>0</v>
      </c>
      <c r="BM22" s="19">
        <v>1</v>
      </c>
      <c r="BN22" s="19">
        <v>1</v>
      </c>
      <c r="BO22" s="19">
        <v>0</v>
      </c>
      <c r="BP22" s="19">
        <v>0</v>
      </c>
      <c r="BQ22" s="19">
        <v>0</v>
      </c>
      <c r="BR22" s="19">
        <v>0</v>
      </c>
      <c r="BS22" s="19">
        <v>8</v>
      </c>
      <c r="BT22" s="19">
        <v>0</v>
      </c>
      <c r="BU22" s="19">
        <v>7</v>
      </c>
      <c r="BV22" s="19">
        <v>83</v>
      </c>
      <c r="BW22" s="19">
        <v>10</v>
      </c>
      <c r="BX22" s="19">
        <v>1</v>
      </c>
      <c r="BY22" s="19">
        <v>5</v>
      </c>
      <c r="BZ22" s="19">
        <v>13</v>
      </c>
      <c r="CA22" s="19">
        <v>52</v>
      </c>
      <c r="CB22" s="19">
        <v>0</v>
      </c>
      <c r="CC22" s="19">
        <v>34</v>
      </c>
      <c r="CD22" s="19">
        <v>303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</row>
    <row r="23" spans="2:90" ht="20.100000000000001" customHeight="1" thickBot="1" x14ac:dyDescent="0.25">
      <c r="B23" s="4" t="s">
        <v>34</v>
      </c>
      <c r="C23" s="19">
        <v>501</v>
      </c>
      <c r="D23" s="19">
        <v>19</v>
      </c>
      <c r="E23" s="19">
        <v>492</v>
      </c>
      <c r="F23" s="19">
        <v>2158</v>
      </c>
      <c r="G23" s="19">
        <v>2</v>
      </c>
      <c r="H23" s="19">
        <v>0</v>
      </c>
      <c r="I23" s="19">
        <v>3</v>
      </c>
      <c r="J23" s="19">
        <v>11</v>
      </c>
      <c r="K23" s="19">
        <v>0</v>
      </c>
      <c r="L23" s="19">
        <v>0</v>
      </c>
      <c r="M23" s="19">
        <v>0</v>
      </c>
      <c r="N23" s="19">
        <v>8</v>
      </c>
      <c r="O23" s="19">
        <v>0</v>
      </c>
      <c r="P23" s="19">
        <v>0</v>
      </c>
      <c r="Q23" s="19">
        <v>0</v>
      </c>
      <c r="R23" s="19">
        <v>0</v>
      </c>
      <c r="S23" s="19">
        <v>13</v>
      </c>
      <c r="T23" s="19">
        <v>5</v>
      </c>
      <c r="U23" s="19">
        <v>23</v>
      </c>
      <c r="V23" s="19">
        <v>17</v>
      </c>
      <c r="W23" s="19">
        <v>173</v>
      </c>
      <c r="X23" s="19">
        <v>1</v>
      </c>
      <c r="Y23" s="19">
        <v>154</v>
      </c>
      <c r="Z23" s="19">
        <v>689</v>
      </c>
      <c r="AA23" s="19">
        <v>0</v>
      </c>
      <c r="AB23" s="19">
        <v>0</v>
      </c>
      <c r="AC23" s="19">
        <v>0</v>
      </c>
      <c r="AD23" s="19">
        <v>1</v>
      </c>
      <c r="AE23" s="19">
        <v>4</v>
      </c>
      <c r="AF23" s="19">
        <v>0</v>
      </c>
      <c r="AG23" s="19">
        <v>1</v>
      </c>
      <c r="AH23" s="19">
        <v>7</v>
      </c>
      <c r="AI23" s="19">
        <v>0</v>
      </c>
      <c r="AJ23" s="19">
        <v>0</v>
      </c>
      <c r="AK23" s="19">
        <v>0</v>
      </c>
      <c r="AL23" s="19">
        <v>0</v>
      </c>
      <c r="AM23" s="19">
        <v>13</v>
      </c>
      <c r="AN23" s="19">
        <v>1</v>
      </c>
      <c r="AO23" s="19">
        <v>15</v>
      </c>
      <c r="AP23" s="19">
        <v>14</v>
      </c>
      <c r="AQ23" s="19">
        <v>55</v>
      </c>
      <c r="AR23" s="19">
        <v>1</v>
      </c>
      <c r="AS23" s="19">
        <v>78</v>
      </c>
      <c r="AT23" s="19">
        <v>381</v>
      </c>
      <c r="AU23" s="19">
        <v>1</v>
      </c>
      <c r="AV23" s="19">
        <v>0</v>
      </c>
      <c r="AW23" s="19">
        <v>0</v>
      </c>
      <c r="AX23" s="19">
        <v>4</v>
      </c>
      <c r="AY23" s="19">
        <v>5</v>
      </c>
      <c r="AZ23" s="19">
        <v>0</v>
      </c>
      <c r="BA23" s="19">
        <v>18</v>
      </c>
      <c r="BB23" s="19">
        <v>15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2</v>
      </c>
      <c r="BL23" s="19">
        <v>0</v>
      </c>
      <c r="BM23" s="19">
        <v>2</v>
      </c>
      <c r="BN23" s="19">
        <v>3</v>
      </c>
      <c r="BO23" s="19">
        <v>0</v>
      </c>
      <c r="BP23" s="19">
        <v>0</v>
      </c>
      <c r="BQ23" s="19">
        <v>0</v>
      </c>
      <c r="BR23" s="19">
        <v>1</v>
      </c>
      <c r="BS23" s="19">
        <v>21</v>
      </c>
      <c r="BT23" s="19">
        <v>0</v>
      </c>
      <c r="BU23" s="19">
        <v>19</v>
      </c>
      <c r="BV23" s="19">
        <v>96</v>
      </c>
      <c r="BW23" s="19">
        <v>12</v>
      </c>
      <c r="BX23" s="19">
        <v>7</v>
      </c>
      <c r="BY23" s="19">
        <v>22</v>
      </c>
      <c r="BZ23" s="19">
        <v>31</v>
      </c>
      <c r="CA23" s="19">
        <v>200</v>
      </c>
      <c r="CB23" s="19">
        <v>4</v>
      </c>
      <c r="CC23" s="19">
        <v>157</v>
      </c>
      <c r="CD23" s="19">
        <v>880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</row>
    <row r="24" spans="2:90" ht="20.100000000000001" customHeight="1" thickBot="1" x14ac:dyDescent="0.25">
      <c r="B24" s="4" t="s">
        <v>35</v>
      </c>
      <c r="C24" s="19">
        <v>209</v>
      </c>
      <c r="D24" s="19">
        <v>11</v>
      </c>
      <c r="E24" s="19">
        <v>149</v>
      </c>
      <c r="F24" s="19">
        <v>1371</v>
      </c>
      <c r="G24" s="19">
        <v>2</v>
      </c>
      <c r="H24" s="19">
        <v>0</v>
      </c>
      <c r="I24" s="19">
        <v>0</v>
      </c>
      <c r="J24" s="19">
        <v>8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6</v>
      </c>
      <c r="T24" s="19">
        <v>3</v>
      </c>
      <c r="U24" s="19">
        <v>8</v>
      </c>
      <c r="V24" s="19">
        <v>21</v>
      </c>
      <c r="W24" s="19">
        <v>49</v>
      </c>
      <c r="X24" s="19">
        <v>0</v>
      </c>
      <c r="Y24" s="19">
        <v>37</v>
      </c>
      <c r="Z24" s="19">
        <v>381</v>
      </c>
      <c r="AA24" s="19">
        <v>1</v>
      </c>
      <c r="AB24" s="19">
        <v>0</v>
      </c>
      <c r="AC24" s="19">
        <v>0</v>
      </c>
      <c r="AD24" s="19">
        <v>1</v>
      </c>
      <c r="AE24" s="19">
        <v>6</v>
      </c>
      <c r="AF24" s="19">
        <v>0</v>
      </c>
      <c r="AG24" s="19">
        <v>2</v>
      </c>
      <c r="AH24" s="19">
        <v>19</v>
      </c>
      <c r="AI24" s="19">
        <v>0</v>
      </c>
      <c r="AJ24" s="19">
        <v>0</v>
      </c>
      <c r="AK24" s="19">
        <v>0</v>
      </c>
      <c r="AL24" s="19">
        <v>0</v>
      </c>
      <c r="AM24" s="19">
        <v>7</v>
      </c>
      <c r="AN24" s="19">
        <v>2</v>
      </c>
      <c r="AO24" s="19">
        <v>4</v>
      </c>
      <c r="AP24" s="19">
        <v>19</v>
      </c>
      <c r="AQ24" s="19">
        <v>25</v>
      </c>
      <c r="AR24" s="19">
        <v>0</v>
      </c>
      <c r="AS24" s="19">
        <v>17</v>
      </c>
      <c r="AT24" s="19">
        <v>233</v>
      </c>
      <c r="AU24" s="19">
        <v>1</v>
      </c>
      <c r="AV24" s="19">
        <v>0</v>
      </c>
      <c r="AW24" s="19">
        <v>0</v>
      </c>
      <c r="AX24" s="19">
        <v>6</v>
      </c>
      <c r="AY24" s="19">
        <v>3</v>
      </c>
      <c r="AZ24" s="19">
        <v>0</v>
      </c>
      <c r="BA24" s="19">
        <v>3</v>
      </c>
      <c r="BB24" s="19">
        <v>12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4</v>
      </c>
      <c r="BT24" s="19">
        <v>0</v>
      </c>
      <c r="BU24" s="19">
        <v>3</v>
      </c>
      <c r="BV24" s="19">
        <v>36</v>
      </c>
      <c r="BW24" s="19">
        <v>10</v>
      </c>
      <c r="BX24" s="19">
        <v>6</v>
      </c>
      <c r="BY24" s="19">
        <v>7</v>
      </c>
      <c r="BZ24" s="19">
        <v>59</v>
      </c>
      <c r="CA24" s="19">
        <v>95</v>
      </c>
      <c r="CB24" s="19">
        <v>0</v>
      </c>
      <c r="CC24" s="19">
        <v>68</v>
      </c>
      <c r="CD24" s="19">
        <v>576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</row>
    <row r="25" spans="2:90" ht="20.100000000000001" customHeight="1" thickBot="1" x14ac:dyDescent="0.25">
      <c r="B25" s="4" t="s">
        <v>36</v>
      </c>
      <c r="C25" s="19">
        <v>37</v>
      </c>
      <c r="D25" s="19">
        <v>1</v>
      </c>
      <c r="E25" s="19">
        <v>44</v>
      </c>
      <c r="F25" s="19">
        <v>202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1</v>
      </c>
      <c r="T25" s="19">
        <v>0</v>
      </c>
      <c r="U25" s="19">
        <v>2</v>
      </c>
      <c r="V25" s="19">
        <v>2</v>
      </c>
      <c r="W25" s="19">
        <v>13</v>
      </c>
      <c r="X25" s="19">
        <v>1</v>
      </c>
      <c r="Y25" s="19">
        <v>14</v>
      </c>
      <c r="Z25" s="19">
        <v>70</v>
      </c>
      <c r="AA25" s="19">
        <v>0</v>
      </c>
      <c r="AB25" s="19">
        <v>0</v>
      </c>
      <c r="AC25" s="19">
        <v>1</v>
      </c>
      <c r="AD25" s="19">
        <v>0</v>
      </c>
      <c r="AE25" s="19">
        <v>2</v>
      </c>
      <c r="AF25" s="19">
        <v>0</v>
      </c>
      <c r="AG25" s="19">
        <v>3</v>
      </c>
      <c r="AH25" s="19">
        <v>6</v>
      </c>
      <c r="AI25" s="19">
        <v>0</v>
      </c>
      <c r="AJ25" s="19">
        <v>0</v>
      </c>
      <c r="AK25" s="19">
        <v>0</v>
      </c>
      <c r="AL25" s="19">
        <v>0</v>
      </c>
      <c r="AM25" s="19">
        <v>1</v>
      </c>
      <c r="AN25" s="19">
        <v>0</v>
      </c>
      <c r="AO25" s="19">
        <v>3</v>
      </c>
      <c r="AP25" s="19">
        <v>1</v>
      </c>
      <c r="AQ25" s="19">
        <v>3</v>
      </c>
      <c r="AR25" s="19">
        <v>0</v>
      </c>
      <c r="AS25" s="19">
        <v>5</v>
      </c>
      <c r="AT25" s="19">
        <v>34</v>
      </c>
      <c r="AU25" s="19">
        <v>0</v>
      </c>
      <c r="AV25" s="19">
        <v>0</v>
      </c>
      <c r="AW25" s="19">
        <v>0</v>
      </c>
      <c r="AX25" s="19">
        <v>1</v>
      </c>
      <c r="AY25" s="19">
        <v>0</v>
      </c>
      <c r="AZ25" s="19">
        <v>0</v>
      </c>
      <c r="BA25" s="19">
        <v>0</v>
      </c>
      <c r="BB25" s="19">
        <v>2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2</v>
      </c>
      <c r="BN25" s="19">
        <v>2</v>
      </c>
      <c r="BO25" s="19">
        <v>0</v>
      </c>
      <c r="BP25" s="19">
        <v>0</v>
      </c>
      <c r="BQ25" s="19">
        <v>0</v>
      </c>
      <c r="BR25" s="19">
        <v>0</v>
      </c>
      <c r="BS25" s="19">
        <v>1</v>
      </c>
      <c r="BT25" s="19">
        <v>0</v>
      </c>
      <c r="BU25" s="19">
        <v>2</v>
      </c>
      <c r="BV25" s="19">
        <v>18</v>
      </c>
      <c r="BW25" s="19">
        <v>0</v>
      </c>
      <c r="BX25" s="19">
        <v>0</v>
      </c>
      <c r="BY25" s="19">
        <v>3</v>
      </c>
      <c r="BZ25" s="19">
        <v>5</v>
      </c>
      <c r="CA25" s="19">
        <v>16</v>
      </c>
      <c r="CB25" s="19">
        <v>0</v>
      </c>
      <c r="CC25" s="19">
        <v>9</v>
      </c>
      <c r="CD25" s="19">
        <v>61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</row>
    <row r="26" spans="2:90" ht="20.100000000000001" customHeight="1" thickBot="1" x14ac:dyDescent="0.25">
      <c r="B26" s="5" t="s">
        <v>37</v>
      </c>
      <c r="C26" s="19">
        <v>158</v>
      </c>
      <c r="D26" s="19">
        <v>7</v>
      </c>
      <c r="E26" s="19">
        <v>147</v>
      </c>
      <c r="F26" s="19">
        <v>793</v>
      </c>
      <c r="G26" s="19">
        <v>1</v>
      </c>
      <c r="H26" s="19">
        <v>0</v>
      </c>
      <c r="I26" s="19">
        <v>3</v>
      </c>
      <c r="J26" s="19">
        <v>12</v>
      </c>
      <c r="K26" s="19">
        <v>0</v>
      </c>
      <c r="L26" s="19">
        <v>0</v>
      </c>
      <c r="M26" s="19">
        <v>0</v>
      </c>
      <c r="N26" s="19">
        <v>0</v>
      </c>
      <c r="O26" s="19">
        <v>1</v>
      </c>
      <c r="P26" s="19">
        <v>0</v>
      </c>
      <c r="Q26" s="19">
        <v>0</v>
      </c>
      <c r="R26" s="19">
        <v>1</v>
      </c>
      <c r="S26" s="19">
        <v>3</v>
      </c>
      <c r="T26" s="19">
        <v>3</v>
      </c>
      <c r="U26" s="19">
        <v>7</v>
      </c>
      <c r="V26" s="19">
        <v>4</v>
      </c>
      <c r="W26" s="19">
        <v>47</v>
      </c>
      <c r="X26" s="19">
        <v>0</v>
      </c>
      <c r="Y26" s="19">
        <v>40</v>
      </c>
      <c r="Z26" s="19">
        <v>253</v>
      </c>
      <c r="AA26" s="19">
        <v>0</v>
      </c>
      <c r="AB26" s="19">
        <v>0</v>
      </c>
      <c r="AC26" s="19">
        <v>0</v>
      </c>
      <c r="AD26" s="19">
        <v>0</v>
      </c>
      <c r="AE26" s="19">
        <v>2</v>
      </c>
      <c r="AF26" s="19">
        <v>0</v>
      </c>
      <c r="AG26" s="19">
        <v>2</v>
      </c>
      <c r="AH26" s="19">
        <v>6</v>
      </c>
      <c r="AI26" s="19">
        <v>0</v>
      </c>
      <c r="AJ26" s="19">
        <v>0</v>
      </c>
      <c r="AK26" s="19">
        <v>0</v>
      </c>
      <c r="AL26" s="19">
        <v>0</v>
      </c>
      <c r="AM26" s="19">
        <v>6</v>
      </c>
      <c r="AN26" s="19">
        <v>1</v>
      </c>
      <c r="AO26" s="19">
        <v>5</v>
      </c>
      <c r="AP26" s="19">
        <v>9</v>
      </c>
      <c r="AQ26" s="19">
        <v>29</v>
      </c>
      <c r="AR26" s="19">
        <v>0</v>
      </c>
      <c r="AS26" s="19">
        <v>38</v>
      </c>
      <c r="AT26" s="19">
        <v>158</v>
      </c>
      <c r="AU26" s="19">
        <v>0</v>
      </c>
      <c r="AV26" s="19">
        <v>0</v>
      </c>
      <c r="AW26" s="19">
        <v>0</v>
      </c>
      <c r="AX26" s="19">
        <v>0</v>
      </c>
      <c r="AY26" s="19">
        <v>4</v>
      </c>
      <c r="AZ26" s="19">
        <v>0</v>
      </c>
      <c r="BA26" s="19">
        <v>2</v>
      </c>
      <c r="BB26" s="19">
        <v>11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1</v>
      </c>
      <c r="BL26" s="19">
        <v>0</v>
      </c>
      <c r="BM26" s="19">
        <v>0</v>
      </c>
      <c r="BN26" s="19">
        <v>6</v>
      </c>
      <c r="BO26" s="19">
        <v>0</v>
      </c>
      <c r="BP26" s="19">
        <v>0</v>
      </c>
      <c r="BQ26" s="19">
        <v>0</v>
      </c>
      <c r="BR26" s="19">
        <v>0</v>
      </c>
      <c r="BS26" s="19">
        <v>2</v>
      </c>
      <c r="BT26" s="19">
        <v>0</v>
      </c>
      <c r="BU26" s="19">
        <v>8</v>
      </c>
      <c r="BV26" s="19">
        <v>33</v>
      </c>
      <c r="BW26" s="19">
        <v>7</v>
      </c>
      <c r="BX26" s="19">
        <v>3</v>
      </c>
      <c r="BY26" s="19">
        <v>5</v>
      </c>
      <c r="BZ26" s="19">
        <v>12</v>
      </c>
      <c r="CA26" s="19">
        <v>55</v>
      </c>
      <c r="CB26" s="19">
        <v>0</v>
      </c>
      <c r="CC26" s="19">
        <v>37</v>
      </c>
      <c r="CD26" s="19">
        <v>288</v>
      </c>
      <c r="CE26" s="19">
        <v>0</v>
      </c>
      <c r="CF26" s="19"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</row>
    <row r="27" spans="2:90" ht="20.100000000000001" customHeight="1" thickBot="1" x14ac:dyDescent="0.25">
      <c r="B27" s="6" t="s">
        <v>38</v>
      </c>
      <c r="C27" s="20">
        <v>27</v>
      </c>
      <c r="D27" s="20">
        <v>0</v>
      </c>
      <c r="E27" s="20">
        <v>25</v>
      </c>
      <c r="F27" s="20">
        <v>115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2</v>
      </c>
      <c r="T27" s="20">
        <v>0</v>
      </c>
      <c r="U27" s="20">
        <v>1</v>
      </c>
      <c r="V27" s="20">
        <v>3</v>
      </c>
      <c r="W27" s="20">
        <v>11</v>
      </c>
      <c r="X27" s="20">
        <v>0</v>
      </c>
      <c r="Y27" s="20">
        <v>12</v>
      </c>
      <c r="Z27" s="20">
        <v>44</v>
      </c>
      <c r="AA27" s="20">
        <v>0</v>
      </c>
      <c r="AB27" s="20">
        <v>0</v>
      </c>
      <c r="AC27" s="20">
        <v>0</v>
      </c>
      <c r="AD27" s="20">
        <v>1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1</v>
      </c>
      <c r="AN27" s="20">
        <v>0</v>
      </c>
      <c r="AO27" s="20">
        <v>1</v>
      </c>
      <c r="AP27" s="20">
        <v>0</v>
      </c>
      <c r="AQ27" s="20">
        <v>7</v>
      </c>
      <c r="AR27" s="20">
        <v>0</v>
      </c>
      <c r="AS27" s="20">
        <v>4</v>
      </c>
      <c r="AT27" s="20">
        <v>24</v>
      </c>
      <c r="AU27" s="20">
        <v>2</v>
      </c>
      <c r="AV27" s="20">
        <v>0</v>
      </c>
      <c r="AW27" s="20">
        <v>1</v>
      </c>
      <c r="AX27" s="20">
        <v>1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8</v>
      </c>
      <c r="BW27" s="20">
        <v>0</v>
      </c>
      <c r="BX27" s="20">
        <v>0</v>
      </c>
      <c r="BY27" s="20">
        <v>1</v>
      </c>
      <c r="BZ27" s="20">
        <v>2</v>
      </c>
      <c r="CA27" s="20">
        <v>4</v>
      </c>
      <c r="CB27" s="20">
        <v>0</v>
      </c>
      <c r="CC27" s="20">
        <v>5</v>
      </c>
      <c r="CD27" s="20">
        <v>32</v>
      </c>
      <c r="CE27" s="20">
        <v>0</v>
      </c>
      <c r="CF27" s="20">
        <v>0</v>
      </c>
      <c r="CG27" s="20">
        <v>0</v>
      </c>
      <c r="CH27" s="20">
        <v>0</v>
      </c>
      <c r="CI27" s="20">
        <v>0</v>
      </c>
      <c r="CJ27" s="20">
        <v>0</v>
      </c>
      <c r="CK27" s="20">
        <v>0</v>
      </c>
      <c r="CL27" s="20">
        <v>0</v>
      </c>
    </row>
    <row r="28" spans="2:90" ht="20.100000000000001" customHeight="1" thickBot="1" x14ac:dyDescent="0.25">
      <c r="B28" s="7" t="s">
        <v>39</v>
      </c>
      <c r="C28" s="9">
        <f>SUM(C11:C27)</f>
        <v>3884</v>
      </c>
      <c r="D28" s="9">
        <f t="shared" ref="D28:AT28" si="0">SUM(D11:D27)</f>
        <v>101</v>
      </c>
      <c r="E28" s="9">
        <f t="shared" si="0"/>
        <v>3685</v>
      </c>
      <c r="F28" s="9">
        <f t="shared" si="0"/>
        <v>19150</v>
      </c>
      <c r="G28" s="9">
        <f t="shared" si="0"/>
        <v>26</v>
      </c>
      <c r="H28" s="9">
        <f t="shared" si="0"/>
        <v>0</v>
      </c>
      <c r="I28" s="9">
        <f t="shared" si="0"/>
        <v>33</v>
      </c>
      <c r="J28" s="9">
        <f t="shared" si="0"/>
        <v>149</v>
      </c>
      <c r="K28" s="9">
        <f t="shared" si="0"/>
        <v>7</v>
      </c>
      <c r="L28" s="9">
        <f t="shared" si="0"/>
        <v>0</v>
      </c>
      <c r="M28" s="9">
        <f t="shared" si="0"/>
        <v>5</v>
      </c>
      <c r="N28" s="9">
        <f t="shared" si="0"/>
        <v>25</v>
      </c>
      <c r="O28" s="9">
        <f t="shared" si="0"/>
        <v>1</v>
      </c>
      <c r="P28" s="9">
        <f t="shared" si="0"/>
        <v>0</v>
      </c>
      <c r="Q28" s="9">
        <f t="shared" si="0"/>
        <v>4</v>
      </c>
      <c r="R28" s="9">
        <f t="shared" si="0"/>
        <v>7</v>
      </c>
      <c r="S28" s="9">
        <f t="shared" si="0"/>
        <v>159</v>
      </c>
      <c r="T28" s="9">
        <f t="shared" si="0"/>
        <v>37</v>
      </c>
      <c r="U28" s="9">
        <f t="shared" si="0"/>
        <v>198</v>
      </c>
      <c r="V28" s="9">
        <f t="shared" si="0"/>
        <v>291</v>
      </c>
      <c r="W28" s="9">
        <f t="shared" si="0"/>
        <v>1268</v>
      </c>
      <c r="X28" s="9">
        <f t="shared" si="0"/>
        <v>6</v>
      </c>
      <c r="Y28" s="9">
        <f t="shared" si="0"/>
        <v>1102</v>
      </c>
      <c r="Z28" s="9">
        <f t="shared" si="0"/>
        <v>6269</v>
      </c>
      <c r="AA28" s="9">
        <f t="shared" si="0"/>
        <v>9</v>
      </c>
      <c r="AB28" s="9">
        <f t="shared" si="0"/>
        <v>2</v>
      </c>
      <c r="AC28" s="9">
        <f t="shared" si="0"/>
        <v>11</v>
      </c>
      <c r="AD28" s="9">
        <f t="shared" si="0"/>
        <v>21</v>
      </c>
      <c r="AE28" s="9">
        <f t="shared" si="0"/>
        <v>47</v>
      </c>
      <c r="AF28" s="9">
        <f t="shared" si="0"/>
        <v>0</v>
      </c>
      <c r="AG28" s="9">
        <f t="shared" si="0"/>
        <v>40</v>
      </c>
      <c r="AH28" s="9">
        <f t="shared" si="0"/>
        <v>143</v>
      </c>
      <c r="AI28" s="9">
        <f t="shared" si="0"/>
        <v>0</v>
      </c>
      <c r="AJ28" s="9">
        <f t="shared" si="0"/>
        <v>0</v>
      </c>
      <c r="AK28" s="9">
        <f t="shared" si="0"/>
        <v>0</v>
      </c>
      <c r="AL28" s="9">
        <f t="shared" si="0"/>
        <v>1</v>
      </c>
      <c r="AM28" s="9">
        <f t="shared" si="0"/>
        <v>102</v>
      </c>
      <c r="AN28" s="9">
        <f t="shared" si="0"/>
        <v>13</v>
      </c>
      <c r="AO28" s="9">
        <f t="shared" si="0"/>
        <v>99</v>
      </c>
      <c r="AP28" s="9">
        <f t="shared" si="0"/>
        <v>196</v>
      </c>
      <c r="AQ28" s="9">
        <f t="shared" si="0"/>
        <v>603</v>
      </c>
      <c r="AR28" s="9">
        <f t="shared" si="0"/>
        <v>2</v>
      </c>
      <c r="AS28" s="9">
        <f t="shared" si="0"/>
        <v>656</v>
      </c>
      <c r="AT28" s="9">
        <f t="shared" si="0"/>
        <v>3339</v>
      </c>
      <c r="AU28" s="9">
        <f t="shared" ref="AU28" si="1">SUM(AU11:AU27)</f>
        <v>12</v>
      </c>
      <c r="AV28" s="9">
        <f t="shared" ref="AV28:CL28" si="2">SUM(AV11:AV27)</f>
        <v>0</v>
      </c>
      <c r="AW28" s="9">
        <f t="shared" si="2"/>
        <v>6</v>
      </c>
      <c r="AX28" s="9">
        <f t="shared" si="2"/>
        <v>56</v>
      </c>
      <c r="AY28" s="9">
        <f t="shared" si="2"/>
        <v>62</v>
      </c>
      <c r="AZ28" s="9">
        <f t="shared" si="2"/>
        <v>0</v>
      </c>
      <c r="BA28" s="9">
        <f t="shared" si="2"/>
        <v>76</v>
      </c>
      <c r="BB28" s="9">
        <f t="shared" si="2"/>
        <v>226</v>
      </c>
      <c r="BC28" s="9">
        <f t="shared" si="2"/>
        <v>2</v>
      </c>
      <c r="BD28" s="9">
        <f t="shared" si="2"/>
        <v>0</v>
      </c>
      <c r="BE28" s="9">
        <f t="shared" si="2"/>
        <v>1</v>
      </c>
      <c r="BF28" s="9">
        <f t="shared" si="2"/>
        <v>3</v>
      </c>
      <c r="BG28" s="9">
        <f t="shared" si="2"/>
        <v>0</v>
      </c>
      <c r="BH28" s="9">
        <f t="shared" si="2"/>
        <v>0</v>
      </c>
      <c r="BI28" s="9">
        <f t="shared" si="2"/>
        <v>0</v>
      </c>
      <c r="BJ28" s="9">
        <f t="shared" si="2"/>
        <v>0</v>
      </c>
      <c r="BK28" s="9">
        <f t="shared" si="2"/>
        <v>22</v>
      </c>
      <c r="BL28" s="9">
        <f t="shared" si="2"/>
        <v>0</v>
      </c>
      <c r="BM28" s="9">
        <f t="shared" si="2"/>
        <v>18</v>
      </c>
      <c r="BN28" s="9">
        <f t="shared" si="2"/>
        <v>75</v>
      </c>
      <c r="BO28" s="9">
        <f t="shared" si="2"/>
        <v>0</v>
      </c>
      <c r="BP28" s="9">
        <f t="shared" si="2"/>
        <v>0</v>
      </c>
      <c r="BQ28" s="9">
        <f t="shared" si="2"/>
        <v>1</v>
      </c>
      <c r="BR28" s="9">
        <f t="shared" si="2"/>
        <v>1</v>
      </c>
      <c r="BS28" s="9">
        <f t="shared" si="2"/>
        <v>84</v>
      </c>
      <c r="BT28" s="9">
        <f t="shared" si="2"/>
        <v>0</v>
      </c>
      <c r="BU28" s="9">
        <f t="shared" si="2"/>
        <v>103</v>
      </c>
      <c r="BV28" s="9">
        <f t="shared" si="2"/>
        <v>734</v>
      </c>
      <c r="BW28" s="9">
        <f t="shared" si="2"/>
        <v>129</v>
      </c>
      <c r="BX28" s="9">
        <f t="shared" si="2"/>
        <v>31</v>
      </c>
      <c r="BY28" s="9">
        <f t="shared" si="2"/>
        <v>182</v>
      </c>
      <c r="BZ28" s="9">
        <f t="shared" si="2"/>
        <v>417</v>
      </c>
      <c r="CA28" s="9">
        <f t="shared" si="2"/>
        <v>1349</v>
      </c>
      <c r="CB28" s="9">
        <f t="shared" si="2"/>
        <v>10</v>
      </c>
      <c r="CC28" s="9">
        <f t="shared" si="2"/>
        <v>1144</v>
      </c>
      <c r="CD28" s="9">
        <f t="shared" si="2"/>
        <v>7176</v>
      </c>
      <c r="CE28" s="9">
        <f t="shared" si="2"/>
        <v>1</v>
      </c>
      <c r="CF28" s="9">
        <f t="shared" si="2"/>
        <v>0</v>
      </c>
      <c r="CG28" s="9">
        <f t="shared" si="2"/>
        <v>1</v>
      </c>
      <c r="CH28" s="9">
        <f t="shared" si="2"/>
        <v>3</v>
      </c>
      <c r="CI28" s="9">
        <f t="shared" si="2"/>
        <v>1</v>
      </c>
      <c r="CJ28" s="9">
        <f t="shared" si="2"/>
        <v>0</v>
      </c>
      <c r="CK28" s="9">
        <f t="shared" si="2"/>
        <v>5</v>
      </c>
      <c r="CL28" s="9">
        <f t="shared" si="2"/>
        <v>21</v>
      </c>
    </row>
    <row r="29" spans="2:90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</row>
  </sheetData>
  <mergeCells count="22"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67" t="s">
        <v>99</v>
      </c>
      <c r="D9" s="60"/>
      <c r="E9" s="60"/>
      <c r="F9" s="67" t="s">
        <v>100</v>
      </c>
      <c r="G9" s="60"/>
      <c r="H9" s="60"/>
      <c r="I9" s="67" t="s">
        <v>101</v>
      </c>
      <c r="J9" s="60"/>
      <c r="K9" s="60"/>
      <c r="L9" s="67" t="s">
        <v>102</v>
      </c>
      <c r="M9" s="60"/>
      <c r="N9" s="60"/>
    </row>
    <row r="10" spans="2:14" ht="42" customHeight="1" thickBot="1" x14ac:dyDescent="0.25">
      <c r="C10" s="8" t="s">
        <v>48</v>
      </c>
      <c r="D10" s="8" t="s">
        <v>50</v>
      </c>
      <c r="E10" s="8" t="s">
        <v>103</v>
      </c>
      <c r="F10" s="8" t="s">
        <v>48</v>
      </c>
      <c r="G10" s="8" t="s">
        <v>50</v>
      </c>
      <c r="H10" s="8" t="s">
        <v>103</v>
      </c>
      <c r="I10" s="8" t="s">
        <v>48</v>
      </c>
      <c r="J10" s="8" t="s">
        <v>50</v>
      </c>
      <c r="K10" s="8" t="s">
        <v>103</v>
      </c>
      <c r="L10" s="8" t="s">
        <v>48</v>
      </c>
      <c r="M10" s="8" t="s">
        <v>50</v>
      </c>
      <c r="N10" s="8" t="s">
        <v>103</v>
      </c>
    </row>
    <row r="11" spans="2:14" ht="20.100000000000001" customHeight="1" thickBot="1" x14ac:dyDescent="0.25">
      <c r="B11" s="3" t="s">
        <v>22</v>
      </c>
      <c r="C11" s="18">
        <v>181</v>
      </c>
      <c r="D11" s="18">
        <v>179</v>
      </c>
      <c r="E11" s="18">
        <v>519</v>
      </c>
      <c r="F11" s="18">
        <v>18</v>
      </c>
      <c r="G11" s="18">
        <v>21</v>
      </c>
      <c r="H11" s="18">
        <v>32</v>
      </c>
      <c r="I11" s="18">
        <v>143</v>
      </c>
      <c r="J11" s="18">
        <v>139</v>
      </c>
      <c r="K11" s="18">
        <v>459</v>
      </c>
      <c r="L11" s="18">
        <v>20</v>
      </c>
      <c r="M11" s="18">
        <v>19</v>
      </c>
      <c r="N11" s="18">
        <v>28</v>
      </c>
    </row>
    <row r="12" spans="2:14" ht="20.100000000000001" customHeight="1" thickBot="1" x14ac:dyDescent="0.25">
      <c r="B12" s="4" t="s">
        <v>23</v>
      </c>
      <c r="C12" s="19">
        <v>32</v>
      </c>
      <c r="D12" s="19">
        <v>20</v>
      </c>
      <c r="E12" s="19">
        <v>40</v>
      </c>
      <c r="F12" s="19">
        <v>6</v>
      </c>
      <c r="G12" s="19">
        <v>1</v>
      </c>
      <c r="H12" s="19">
        <v>7</v>
      </c>
      <c r="I12" s="19">
        <v>23</v>
      </c>
      <c r="J12" s="19">
        <v>17</v>
      </c>
      <c r="K12" s="19">
        <v>32</v>
      </c>
      <c r="L12" s="19">
        <v>3</v>
      </c>
      <c r="M12" s="19">
        <v>2</v>
      </c>
      <c r="N12" s="19">
        <v>1</v>
      </c>
    </row>
    <row r="13" spans="2:14" ht="20.100000000000001" customHeight="1" thickBot="1" x14ac:dyDescent="0.25">
      <c r="B13" s="4" t="s">
        <v>24</v>
      </c>
      <c r="C13" s="19">
        <v>13</v>
      </c>
      <c r="D13" s="19">
        <v>16</v>
      </c>
      <c r="E13" s="19">
        <v>23</v>
      </c>
      <c r="F13" s="19">
        <v>1</v>
      </c>
      <c r="G13" s="19">
        <v>4</v>
      </c>
      <c r="H13" s="19">
        <v>5</v>
      </c>
      <c r="I13" s="19">
        <v>10</v>
      </c>
      <c r="J13" s="19">
        <v>10</v>
      </c>
      <c r="K13" s="19">
        <v>18</v>
      </c>
      <c r="L13" s="19">
        <v>2</v>
      </c>
      <c r="M13" s="19">
        <v>2</v>
      </c>
      <c r="N13" s="19">
        <v>0</v>
      </c>
    </row>
    <row r="14" spans="2:14" ht="20.100000000000001" customHeight="1" thickBot="1" x14ac:dyDescent="0.25">
      <c r="B14" s="4" t="s">
        <v>25</v>
      </c>
      <c r="C14" s="19">
        <v>37</v>
      </c>
      <c r="D14" s="19">
        <v>25</v>
      </c>
      <c r="E14" s="19">
        <v>58</v>
      </c>
      <c r="F14" s="19">
        <v>20</v>
      </c>
      <c r="G14" s="19">
        <v>10</v>
      </c>
      <c r="H14" s="19">
        <v>21</v>
      </c>
      <c r="I14" s="19">
        <v>15</v>
      </c>
      <c r="J14" s="19">
        <v>14</v>
      </c>
      <c r="K14" s="19">
        <v>34</v>
      </c>
      <c r="L14" s="19">
        <v>2</v>
      </c>
      <c r="M14" s="19">
        <v>1</v>
      </c>
      <c r="N14" s="19">
        <v>3</v>
      </c>
    </row>
    <row r="15" spans="2:14" ht="20.100000000000001" customHeight="1" thickBot="1" x14ac:dyDescent="0.25">
      <c r="B15" s="4" t="s">
        <v>26</v>
      </c>
      <c r="C15" s="19">
        <v>34</v>
      </c>
      <c r="D15" s="19">
        <v>42</v>
      </c>
      <c r="E15" s="19">
        <v>83</v>
      </c>
      <c r="F15" s="19">
        <v>4</v>
      </c>
      <c r="G15" s="19">
        <v>11</v>
      </c>
      <c r="H15" s="19">
        <v>6</v>
      </c>
      <c r="I15" s="19">
        <v>30</v>
      </c>
      <c r="J15" s="19">
        <v>26</v>
      </c>
      <c r="K15" s="19">
        <v>72</v>
      </c>
      <c r="L15" s="19">
        <v>0</v>
      </c>
      <c r="M15" s="19">
        <v>5</v>
      </c>
      <c r="N15" s="19">
        <v>5</v>
      </c>
    </row>
    <row r="16" spans="2:14" ht="20.100000000000001" customHeight="1" thickBot="1" x14ac:dyDescent="0.25">
      <c r="B16" s="4" t="s">
        <v>27</v>
      </c>
      <c r="C16" s="19">
        <v>9</v>
      </c>
      <c r="D16" s="19">
        <v>12</v>
      </c>
      <c r="E16" s="19">
        <v>17</v>
      </c>
      <c r="F16" s="19">
        <v>0</v>
      </c>
      <c r="G16" s="19">
        <v>1</v>
      </c>
      <c r="H16" s="19">
        <v>1</v>
      </c>
      <c r="I16" s="19">
        <v>9</v>
      </c>
      <c r="J16" s="19">
        <v>11</v>
      </c>
      <c r="K16" s="19">
        <v>16</v>
      </c>
      <c r="L16" s="19">
        <v>0</v>
      </c>
      <c r="M16" s="19">
        <v>0</v>
      </c>
      <c r="N16" s="19">
        <v>0</v>
      </c>
    </row>
    <row r="17" spans="2:14" ht="20.100000000000001" customHeight="1" thickBot="1" x14ac:dyDescent="0.25">
      <c r="B17" s="4" t="s">
        <v>28</v>
      </c>
      <c r="C17" s="19">
        <v>28</v>
      </c>
      <c r="D17" s="19">
        <v>22</v>
      </c>
      <c r="E17" s="19">
        <v>63</v>
      </c>
      <c r="F17" s="19">
        <v>6</v>
      </c>
      <c r="G17" s="19">
        <v>3</v>
      </c>
      <c r="H17" s="19">
        <v>17</v>
      </c>
      <c r="I17" s="19">
        <v>17</v>
      </c>
      <c r="J17" s="19">
        <v>14</v>
      </c>
      <c r="K17" s="19">
        <v>45</v>
      </c>
      <c r="L17" s="19">
        <v>5</v>
      </c>
      <c r="M17" s="19">
        <v>5</v>
      </c>
      <c r="N17" s="19">
        <v>1</v>
      </c>
    </row>
    <row r="18" spans="2:14" ht="20.100000000000001" customHeight="1" thickBot="1" x14ac:dyDescent="0.25">
      <c r="B18" s="4" t="s">
        <v>29</v>
      </c>
      <c r="C18" s="19">
        <v>21</v>
      </c>
      <c r="D18" s="19">
        <v>24</v>
      </c>
      <c r="E18" s="19">
        <v>175</v>
      </c>
      <c r="F18" s="19">
        <v>7</v>
      </c>
      <c r="G18" s="19">
        <v>7</v>
      </c>
      <c r="H18" s="19">
        <v>22</v>
      </c>
      <c r="I18" s="19">
        <v>12</v>
      </c>
      <c r="J18" s="19">
        <v>12</v>
      </c>
      <c r="K18" s="19">
        <v>146</v>
      </c>
      <c r="L18" s="19">
        <v>2</v>
      </c>
      <c r="M18" s="19">
        <v>5</v>
      </c>
      <c r="N18" s="19">
        <v>7</v>
      </c>
    </row>
    <row r="19" spans="2:14" ht="20.100000000000001" customHeight="1" thickBot="1" x14ac:dyDescent="0.25">
      <c r="B19" s="4" t="s">
        <v>30</v>
      </c>
      <c r="C19" s="19">
        <v>193</v>
      </c>
      <c r="D19" s="19">
        <v>241</v>
      </c>
      <c r="E19" s="19">
        <v>802</v>
      </c>
      <c r="F19" s="19">
        <v>56</v>
      </c>
      <c r="G19" s="19">
        <v>52</v>
      </c>
      <c r="H19" s="19">
        <v>146</v>
      </c>
      <c r="I19" s="19">
        <v>105</v>
      </c>
      <c r="J19" s="19">
        <v>152</v>
      </c>
      <c r="K19" s="19">
        <v>574</v>
      </c>
      <c r="L19" s="19">
        <v>32</v>
      </c>
      <c r="M19" s="19">
        <v>37</v>
      </c>
      <c r="N19" s="19">
        <v>82</v>
      </c>
    </row>
    <row r="20" spans="2:14" ht="20.100000000000001" customHeight="1" thickBot="1" x14ac:dyDescent="0.25">
      <c r="B20" s="4" t="s">
        <v>31</v>
      </c>
      <c r="C20" s="19">
        <v>120</v>
      </c>
      <c r="D20" s="19">
        <v>130</v>
      </c>
      <c r="E20" s="19">
        <v>279</v>
      </c>
      <c r="F20" s="19">
        <v>15</v>
      </c>
      <c r="G20" s="19">
        <v>18</v>
      </c>
      <c r="H20" s="19">
        <v>45</v>
      </c>
      <c r="I20" s="19">
        <v>86</v>
      </c>
      <c r="J20" s="19">
        <v>93</v>
      </c>
      <c r="K20" s="19">
        <v>209</v>
      </c>
      <c r="L20" s="19">
        <v>19</v>
      </c>
      <c r="M20" s="19">
        <v>19</v>
      </c>
      <c r="N20" s="19">
        <v>25</v>
      </c>
    </row>
    <row r="21" spans="2:14" ht="20.100000000000001" customHeight="1" thickBot="1" x14ac:dyDescent="0.25">
      <c r="B21" s="4" t="s">
        <v>32</v>
      </c>
      <c r="C21" s="19">
        <v>17</v>
      </c>
      <c r="D21" s="19">
        <v>24</v>
      </c>
      <c r="E21" s="19">
        <v>68</v>
      </c>
      <c r="F21" s="19">
        <v>2</v>
      </c>
      <c r="G21" s="19">
        <v>2</v>
      </c>
      <c r="H21" s="19">
        <v>9</v>
      </c>
      <c r="I21" s="19">
        <v>10</v>
      </c>
      <c r="J21" s="19">
        <v>16</v>
      </c>
      <c r="K21" s="19">
        <v>59</v>
      </c>
      <c r="L21" s="19">
        <v>5</v>
      </c>
      <c r="M21" s="19">
        <v>6</v>
      </c>
      <c r="N21" s="19">
        <v>0</v>
      </c>
    </row>
    <row r="22" spans="2:14" ht="20.100000000000001" customHeight="1" thickBot="1" x14ac:dyDescent="0.25">
      <c r="B22" s="4" t="s">
        <v>33</v>
      </c>
      <c r="C22" s="19">
        <v>49</v>
      </c>
      <c r="D22" s="19">
        <v>38</v>
      </c>
      <c r="E22" s="19">
        <v>123</v>
      </c>
      <c r="F22" s="19">
        <v>10</v>
      </c>
      <c r="G22" s="19">
        <v>7</v>
      </c>
      <c r="H22" s="19">
        <v>30</v>
      </c>
      <c r="I22" s="19">
        <v>38</v>
      </c>
      <c r="J22" s="19">
        <v>29</v>
      </c>
      <c r="K22" s="19">
        <v>91</v>
      </c>
      <c r="L22" s="19">
        <v>1</v>
      </c>
      <c r="M22" s="19">
        <v>2</v>
      </c>
      <c r="N22" s="19">
        <v>2</v>
      </c>
    </row>
    <row r="23" spans="2:14" ht="20.100000000000001" customHeight="1" thickBot="1" x14ac:dyDescent="0.25">
      <c r="B23" s="4" t="s">
        <v>34</v>
      </c>
      <c r="C23" s="19">
        <v>129</v>
      </c>
      <c r="D23" s="19">
        <v>165</v>
      </c>
      <c r="E23" s="19">
        <v>279</v>
      </c>
      <c r="F23" s="19">
        <v>18</v>
      </c>
      <c r="G23" s="19">
        <v>19</v>
      </c>
      <c r="H23" s="19">
        <v>33</v>
      </c>
      <c r="I23" s="19">
        <v>96</v>
      </c>
      <c r="J23" s="19">
        <v>122</v>
      </c>
      <c r="K23" s="19">
        <v>230</v>
      </c>
      <c r="L23" s="19">
        <v>15</v>
      </c>
      <c r="M23" s="19">
        <v>24</v>
      </c>
      <c r="N23" s="19">
        <v>16</v>
      </c>
    </row>
    <row r="24" spans="2:14" ht="20.100000000000001" customHeight="1" thickBot="1" x14ac:dyDescent="0.25">
      <c r="B24" s="4" t="s">
        <v>35</v>
      </c>
      <c r="C24" s="19">
        <v>78</v>
      </c>
      <c r="D24" s="19">
        <v>60</v>
      </c>
      <c r="E24" s="19">
        <v>117</v>
      </c>
      <c r="F24" s="19">
        <v>3</v>
      </c>
      <c r="G24" s="19">
        <v>2</v>
      </c>
      <c r="H24" s="19">
        <v>5</v>
      </c>
      <c r="I24" s="19">
        <v>25</v>
      </c>
      <c r="J24" s="19">
        <v>12</v>
      </c>
      <c r="K24" s="19">
        <v>99</v>
      </c>
      <c r="L24" s="19">
        <v>50</v>
      </c>
      <c r="M24" s="19">
        <v>46</v>
      </c>
      <c r="N24" s="19">
        <v>13</v>
      </c>
    </row>
    <row r="25" spans="2:14" ht="20.100000000000001" customHeight="1" thickBot="1" x14ac:dyDescent="0.25">
      <c r="B25" s="4" t="s">
        <v>36</v>
      </c>
      <c r="C25" s="19">
        <v>12</v>
      </c>
      <c r="D25" s="19">
        <v>7</v>
      </c>
      <c r="E25" s="19">
        <v>22</v>
      </c>
      <c r="F25" s="19">
        <v>2</v>
      </c>
      <c r="G25" s="19">
        <v>2</v>
      </c>
      <c r="H25" s="19">
        <v>5</v>
      </c>
      <c r="I25" s="19">
        <v>10</v>
      </c>
      <c r="J25" s="19">
        <v>5</v>
      </c>
      <c r="K25" s="19">
        <v>17</v>
      </c>
      <c r="L25" s="19">
        <v>0</v>
      </c>
      <c r="M25" s="19">
        <v>0</v>
      </c>
      <c r="N25" s="19">
        <v>0</v>
      </c>
    </row>
    <row r="26" spans="2:14" ht="20.100000000000001" customHeight="1" thickBot="1" x14ac:dyDescent="0.25">
      <c r="B26" s="5" t="s">
        <v>37</v>
      </c>
      <c r="C26" s="19">
        <v>39</v>
      </c>
      <c r="D26" s="19">
        <v>40</v>
      </c>
      <c r="E26" s="19">
        <v>77</v>
      </c>
      <c r="F26" s="19">
        <v>6</v>
      </c>
      <c r="G26" s="19">
        <v>3</v>
      </c>
      <c r="H26" s="19">
        <v>11</v>
      </c>
      <c r="I26" s="19">
        <v>29</v>
      </c>
      <c r="J26" s="19">
        <v>27</v>
      </c>
      <c r="K26" s="19">
        <v>65</v>
      </c>
      <c r="L26" s="19">
        <v>4</v>
      </c>
      <c r="M26" s="19">
        <v>10</v>
      </c>
      <c r="N26" s="19">
        <v>1</v>
      </c>
    </row>
    <row r="27" spans="2:14" ht="20.100000000000001" customHeight="1" thickBot="1" x14ac:dyDescent="0.25">
      <c r="B27" s="6" t="s">
        <v>38</v>
      </c>
      <c r="C27" s="20">
        <v>8</v>
      </c>
      <c r="D27" s="20">
        <v>4</v>
      </c>
      <c r="E27" s="20">
        <v>25</v>
      </c>
      <c r="F27" s="20">
        <v>4</v>
      </c>
      <c r="G27" s="20">
        <v>0</v>
      </c>
      <c r="H27" s="20">
        <v>4</v>
      </c>
      <c r="I27" s="20">
        <v>4</v>
      </c>
      <c r="J27" s="20">
        <v>4</v>
      </c>
      <c r="K27" s="20">
        <v>21</v>
      </c>
      <c r="L27" s="20">
        <v>0</v>
      </c>
      <c r="M27" s="20">
        <v>0</v>
      </c>
      <c r="N27" s="20">
        <v>0</v>
      </c>
    </row>
    <row r="28" spans="2:14" ht="20.100000000000001" customHeight="1" thickBot="1" x14ac:dyDescent="0.25">
      <c r="B28" s="7" t="s">
        <v>39</v>
      </c>
      <c r="C28" s="9">
        <f>SUM(C11:C27)</f>
        <v>1000</v>
      </c>
      <c r="D28" s="9">
        <f t="shared" ref="D28:N28" si="0">SUM(D11:D27)</f>
        <v>1049</v>
      </c>
      <c r="E28" s="9">
        <f t="shared" si="0"/>
        <v>2770</v>
      </c>
      <c r="F28" s="9">
        <f t="shared" si="0"/>
        <v>178</v>
      </c>
      <c r="G28" s="9">
        <f t="shared" si="0"/>
        <v>163</v>
      </c>
      <c r="H28" s="9">
        <f t="shared" si="0"/>
        <v>399</v>
      </c>
      <c r="I28" s="9">
        <f t="shared" si="0"/>
        <v>662</v>
      </c>
      <c r="J28" s="9">
        <f t="shared" si="0"/>
        <v>703</v>
      </c>
      <c r="K28" s="9">
        <f t="shared" si="0"/>
        <v>2187</v>
      </c>
      <c r="L28" s="9">
        <f t="shared" si="0"/>
        <v>160</v>
      </c>
      <c r="M28" s="9">
        <f t="shared" si="0"/>
        <v>183</v>
      </c>
      <c r="N28" s="9">
        <f t="shared" si="0"/>
        <v>184</v>
      </c>
    </row>
    <row r="29" spans="2:14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AI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69"/>
      <c r="C9" s="67" t="s">
        <v>104</v>
      </c>
      <c r="D9" s="60"/>
      <c r="E9" s="68"/>
      <c r="F9" s="67" t="s">
        <v>105</v>
      </c>
      <c r="G9" s="60"/>
      <c r="H9" s="60"/>
      <c r="I9" s="67" t="s">
        <v>106</v>
      </c>
      <c r="J9" s="60"/>
      <c r="K9" s="60"/>
      <c r="L9" s="67" t="s">
        <v>265</v>
      </c>
      <c r="M9" s="60"/>
      <c r="N9" s="60"/>
      <c r="O9" s="67" t="s">
        <v>107</v>
      </c>
      <c r="P9" s="60"/>
      <c r="Q9" s="60"/>
      <c r="R9" s="67" t="s">
        <v>108</v>
      </c>
      <c r="S9" s="60"/>
      <c r="T9" s="60"/>
      <c r="U9" s="67" t="s">
        <v>109</v>
      </c>
      <c r="V9" s="60"/>
      <c r="W9" s="60"/>
      <c r="X9" s="67" t="s">
        <v>110</v>
      </c>
      <c r="Y9" s="60"/>
      <c r="Z9" s="60"/>
      <c r="AA9" s="67" t="s">
        <v>111</v>
      </c>
      <c r="AB9" s="60"/>
      <c r="AC9" s="60"/>
      <c r="AD9" s="67" t="s">
        <v>112</v>
      </c>
      <c r="AE9" s="60"/>
      <c r="AF9" s="60"/>
      <c r="AG9" s="67" t="s">
        <v>113</v>
      </c>
      <c r="AH9" s="60"/>
      <c r="AI9" s="60"/>
    </row>
    <row r="10" spans="2:35" ht="42.75" customHeight="1" thickBot="1" x14ac:dyDescent="0.25">
      <c r="B10" s="69"/>
      <c r="C10" s="8" t="s">
        <v>114</v>
      </c>
      <c r="D10" s="8" t="s">
        <v>50</v>
      </c>
      <c r="E10" s="8" t="s">
        <v>51</v>
      </c>
      <c r="F10" s="8" t="s">
        <v>115</v>
      </c>
      <c r="G10" s="8" t="s">
        <v>50</v>
      </c>
      <c r="H10" s="8" t="s">
        <v>51</v>
      </c>
      <c r="I10" s="8" t="s">
        <v>115</v>
      </c>
      <c r="J10" s="8" t="s">
        <v>50</v>
      </c>
      <c r="K10" s="8" t="s">
        <v>51</v>
      </c>
      <c r="L10" s="8" t="s">
        <v>115</v>
      </c>
      <c r="M10" s="8" t="s">
        <v>50</v>
      </c>
      <c r="N10" s="8" t="s">
        <v>51</v>
      </c>
      <c r="O10" s="8" t="s">
        <v>115</v>
      </c>
      <c r="P10" s="8" t="s">
        <v>50</v>
      </c>
      <c r="Q10" s="8" t="s">
        <v>51</v>
      </c>
      <c r="R10" s="8" t="s">
        <v>115</v>
      </c>
      <c r="S10" s="8" t="s">
        <v>50</v>
      </c>
      <c r="T10" s="8" t="s">
        <v>51</v>
      </c>
      <c r="U10" s="8" t="s">
        <v>115</v>
      </c>
      <c r="V10" s="8" t="s">
        <v>50</v>
      </c>
      <c r="W10" s="8" t="s">
        <v>51</v>
      </c>
      <c r="X10" s="8" t="s">
        <v>115</v>
      </c>
      <c r="Y10" s="8" t="s">
        <v>50</v>
      </c>
      <c r="Z10" s="8" t="s">
        <v>51</v>
      </c>
      <c r="AA10" s="8" t="s">
        <v>115</v>
      </c>
      <c r="AB10" s="8" t="s">
        <v>50</v>
      </c>
      <c r="AC10" s="8" t="s">
        <v>51</v>
      </c>
      <c r="AD10" s="8" t="s">
        <v>115</v>
      </c>
      <c r="AE10" s="8" t="s">
        <v>50</v>
      </c>
      <c r="AF10" s="8" t="s">
        <v>51</v>
      </c>
      <c r="AG10" s="8" t="s">
        <v>115</v>
      </c>
      <c r="AH10" s="8" t="s">
        <v>50</v>
      </c>
      <c r="AI10" s="8" t="s">
        <v>51</v>
      </c>
    </row>
    <row r="11" spans="2:35" ht="20.100000000000001" customHeight="1" thickBot="1" x14ac:dyDescent="0.25">
      <c r="B11" s="3" t="s">
        <v>22</v>
      </c>
      <c r="C11" s="18">
        <v>267</v>
      </c>
      <c r="D11" s="18">
        <v>226</v>
      </c>
      <c r="E11" s="18">
        <v>145</v>
      </c>
      <c r="F11" s="18">
        <v>266</v>
      </c>
      <c r="G11" s="18">
        <v>226</v>
      </c>
      <c r="H11" s="18">
        <v>143</v>
      </c>
      <c r="I11" s="18">
        <v>0</v>
      </c>
      <c r="J11" s="18">
        <v>0</v>
      </c>
      <c r="K11" s="18">
        <v>1</v>
      </c>
      <c r="L11" s="18">
        <v>0</v>
      </c>
      <c r="M11" s="18">
        <v>0</v>
      </c>
      <c r="N11" s="18">
        <v>0</v>
      </c>
      <c r="O11" s="18">
        <v>1</v>
      </c>
      <c r="P11" s="18">
        <v>0</v>
      </c>
      <c r="Q11" s="18">
        <v>1</v>
      </c>
      <c r="R11" s="18">
        <v>0</v>
      </c>
      <c r="S11" s="18">
        <v>0</v>
      </c>
      <c r="T11" s="18">
        <v>0</v>
      </c>
      <c r="U11" s="18">
        <v>57</v>
      </c>
      <c r="V11" s="18">
        <v>49</v>
      </c>
      <c r="W11" s="18">
        <v>23</v>
      </c>
      <c r="X11" s="18">
        <v>57</v>
      </c>
      <c r="Y11" s="18">
        <v>49</v>
      </c>
      <c r="Z11" s="18">
        <v>23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</row>
    <row r="12" spans="2:35" ht="20.100000000000001" customHeight="1" thickBot="1" x14ac:dyDescent="0.25">
      <c r="B12" s="4" t="s">
        <v>23</v>
      </c>
      <c r="C12" s="19">
        <v>66</v>
      </c>
      <c r="D12" s="19">
        <v>58</v>
      </c>
      <c r="E12" s="19">
        <v>28</v>
      </c>
      <c r="F12" s="19">
        <v>66</v>
      </c>
      <c r="G12" s="19">
        <v>58</v>
      </c>
      <c r="H12" s="19">
        <v>28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10</v>
      </c>
      <c r="V12" s="19">
        <v>8</v>
      </c>
      <c r="W12" s="19">
        <v>2</v>
      </c>
      <c r="X12" s="19">
        <v>10</v>
      </c>
      <c r="Y12" s="19">
        <v>8</v>
      </c>
      <c r="Z12" s="19">
        <v>2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</row>
    <row r="13" spans="2:35" ht="20.100000000000001" customHeight="1" thickBot="1" x14ac:dyDescent="0.25">
      <c r="B13" s="4" t="s">
        <v>24</v>
      </c>
      <c r="C13" s="19">
        <v>49</v>
      </c>
      <c r="D13" s="19">
        <v>48</v>
      </c>
      <c r="E13" s="19">
        <v>15</v>
      </c>
      <c r="F13" s="19">
        <v>49</v>
      </c>
      <c r="G13" s="19">
        <v>48</v>
      </c>
      <c r="H13" s="19">
        <v>15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7</v>
      </c>
      <c r="V13" s="19">
        <v>7</v>
      </c>
      <c r="W13" s="19">
        <v>0</v>
      </c>
      <c r="X13" s="19">
        <v>7</v>
      </c>
      <c r="Y13" s="19">
        <v>7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</row>
    <row r="14" spans="2:35" ht="20.100000000000001" customHeight="1" thickBot="1" x14ac:dyDescent="0.25">
      <c r="B14" s="4" t="s">
        <v>25</v>
      </c>
      <c r="C14" s="19">
        <v>83</v>
      </c>
      <c r="D14" s="19">
        <v>98</v>
      </c>
      <c r="E14" s="19">
        <v>24</v>
      </c>
      <c r="F14" s="19">
        <v>83</v>
      </c>
      <c r="G14" s="19">
        <v>98</v>
      </c>
      <c r="H14" s="19">
        <v>24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25</v>
      </c>
      <c r="V14" s="19">
        <v>22</v>
      </c>
      <c r="W14" s="19">
        <v>3</v>
      </c>
      <c r="X14" s="19">
        <v>25</v>
      </c>
      <c r="Y14" s="19">
        <v>22</v>
      </c>
      <c r="Z14" s="19">
        <v>3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</row>
    <row r="15" spans="2:35" ht="20.100000000000001" customHeight="1" thickBot="1" x14ac:dyDescent="0.25">
      <c r="B15" s="4" t="s">
        <v>26</v>
      </c>
      <c r="C15" s="19">
        <v>95</v>
      </c>
      <c r="D15" s="19">
        <v>93</v>
      </c>
      <c r="E15" s="19">
        <v>45</v>
      </c>
      <c r="F15" s="19">
        <v>95</v>
      </c>
      <c r="G15" s="19">
        <v>93</v>
      </c>
      <c r="H15" s="19">
        <v>45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19</v>
      </c>
      <c r="V15" s="19">
        <v>20</v>
      </c>
      <c r="W15" s="19">
        <v>14</v>
      </c>
      <c r="X15" s="19">
        <v>19</v>
      </c>
      <c r="Y15" s="19">
        <v>20</v>
      </c>
      <c r="Z15" s="19">
        <v>14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</row>
    <row r="16" spans="2:35" ht="20.100000000000001" customHeight="1" thickBot="1" x14ac:dyDescent="0.25">
      <c r="B16" s="4" t="s">
        <v>27</v>
      </c>
      <c r="C16" s="19">
        <v>13</v>
      </c>
      <c r="D16" s="19">
        <v>13</v>
      </c>
      <c r="E16" s="19">
        <v>0</v>
      </c>
      <c r="F16" s="19">
        <v>13</v>
      </c>
      <c r="G16" s="19">
        <v>13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2</v>
      </c>
      <c r="V16" s="19">
        <v>2</v>
      </c>
      <c r="W16" s="19">
        <v>0</v>
      </c>
      <c r="X16" s="19">
        <v>2</v>
      </c>
      <c r="Y16" s="19">
        <v>2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</row>
    <row r="17" spans="2:35" ht="20.100000000000001" customHeight="1" thickBot="1" x14ac:dyDescent="0.25">
      <c r="B17" s="4" t="s">
        <v>28</v>
      </c>
      <c r="C17" s="19">
        <v>68</v>
      </c>
      <c r="D17" s="19">
        <v>81</v>
      </c>
      <c r="E17" s="19">
        <v>23</v>
      </c>
      <c r="F17" s="19">
        <v>68</v>
      </c>
      <c r="G17" s="19">
        <v>81</v>
      </c>
      <c r="H17" s="19">
        <v>23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31</v>
      </c>
      <c r="V17" s="19">
        <v>28</v>
      </c>
      <c r="W17" s="19">
        <v>13</v>
      </c>
      <c r="X17" s="19">
        <v>31</v>
      </c>
      <c r="Y17" s="19">
        <v>28</v>
      </c>
      <c r="Z17" s="19">
        <v>13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</row>
    <row r="18" spans="2:35" ht="20.100000000000001" customHeight="1" thickBot="1" x14ac:dyDescent="0.25">
      <c r="B18" s="4" t="s">
        <v>29</v>
      </c>
      <c r="C18" s="19">
        <v>21</v>
      </c>
      <c r="D18" s="19">
        <v>15</v>
      </c>
      <c r="E18" s="19">
        <v>26</v>
      </c>
      <c r="F18" s="19">
        <v>21</v>
      </c>
      <c r="G18" s="19">
        <v>15</v>
      </c>
      <c r="H18" s="19">
        <v>26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5</v>
      </c>
      <c r="V18" s="19">
        <v>6</v>
      </c>
      <c r="W18" s="19">
        <v>2</v>
      </c>
      <c r="X18" s="19">
        <v>5</v>
      </c>
      <c r="Y18" s="19">
        <v>6</v>
      </c>
      <c r="Z18" s="19">
        <v>2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</row>
    <row r="19" spans="2:35" ht="20.100000000000001" customHeight="1" thickBot="1" x14ac:dyDescent="0.25">
      <c r="B19" s="4" t="s">
        <v>30</v>
      </c>
      <c r="C19" s="19">
        <v>217</v>
      </c>
      <c r="D19" s="19">
        <v>208</v>
      </c>
      <c r="E19" s="19">
        <v>81</v>
      </c>
      <c r="F19" s="19">
        <v>215</v>
      </c>
      <c r="G19" s="19">
        <v>208</v>
      </c>
      <c r="H19" s="19">
        <v>75</v>
      </c>
      <c r="I19" s="19">
        <v>2</v>
      </c>
      <c r="J19" s="19">
        <v>0</v>
      </c>
      <c r="K19" s="19">
        <v>2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4</v>
      </c>
      <c r="R19" s="19">
        <v>0</v>
      </c>
      <c r="S19" s="19">
        <v>0</v>
      </c>
      <c r="T19" s="19">
        <v>0</v>
      </c>
      <c r="U19" s="19">
        <v>38</v>
      </c>
      <c r="V19" s="19">
        <v>44</v>
      </c>
      <c r="W19" s="19">
        <v>76</v>
      </c>
      <c r="X19" s="19">
        <v>38</v>
      </c>
      <c r="Y19" s="19">
        <v>44</v>
      </c>
      <c r="Z19" s="19">
        <v>76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</row>
    <row r="20" spans="2:35" ht="20.100000000000001" customHeight="1" thickBot="1" x14ac:dyDescent="0.25">
      <c r="B20" s="4" t="s">
        <v>31</v>
      </c>
      <c r="C20" s="19">
        <v>120</v>
      </c>
      <c r="D20" s="19">
        <v>132</v>
      </c>
      <c r="E20" s="19">
        <v>23</v>
      </c>
      <c r="F20" s="19">
        <v>120</v>
      </c>
      <c r="G20" s="19">
        <v>132</v>
      </c>
      <c r="H20" s="19">
        <v>23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40</v>
      </c>
      <c r="V20" s="19">
        <v>43</v>
      </c>
      <c r="W20" s="19">
        <v>3</v>
      </c>
      <c r="X20" s="19">
        <v>40</v>
      </c>
      <c r="Y20" s="19">
        <v>43</v>
      </c>
      <c r="Z20" s="19">
        <v>3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</row>
    <row r="21" spans="2:35" ht="20.100000000000001" customHeight="1" thickBot="1" x14ac:dyDescent="0.25">
      <c r="B21" s="4" t="s">
        <v>32</v>
      </c>
      <c r="C21" s="19">
        <v>7</v>
      </c>
      <c r="D21" s="19">
        <v>4</v>
      </c>
      <c r="E21" s="19">
        <v>7</v>
      </c>
      <c r="F21" s="19">
        <v>7</v>
      </c>
      <c r="G21" s="19">
        <v>4</v>
      </c>
      <c r="H21" s="19">
        <v>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1</v>
      </c>
      <c r="V21" s="19">
        <v>1</v>
      </c>
      <c r="W21" s="19">
        <v>0</v>
      </c>
      <c r="X21" s="19">
        <v>1</v>
      </c>
      <c r="Y21" s="19">
        <v>1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</row>
    <row r="22" spans="2:35" ht="20.100000000000001" customHeight="1" thickBot="1" x14ac:dyDescent="0.25">
      <c r="B22" s="4" t="s">
        <v>33</v>
      </c>
      <c r="C22" s="19">
        <v>45</v>
      </c>
      <c r="D22" s="19">
        <v>51</v>
      </c>
      <c r="E22" s="19">
        <v>31</v>
      </c>
      <c r="F22" s="19">
        <v>45</v>
      </c>
      <c r="G22" s="19">
        <v>51</v>
      </c>
      <c r="H22" s="19">
        <v>30</v>
      </c>
      <c r="I22" s="19">
        <v>0</v>
      </c>
      <c r="J22" s="19">
        <v>0</v>
      </c>
      <c r="K22" s="19">
        <v>1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12</v>
      </c>
      <c r="V22" s="19">
        <v>12</v>
      </c>
      <c r="W22" s="19">
        <v>4</v>
      </c>
      <c r="X22" s="19">
        <v>12</v>
      </c>
      <c r="Y22" s="19">
        <v>12</v>
      </c>
      <c r="Z22" s="19">
        <v>4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</row>
    <row r="23" spans="2:35" ht="20.100000000000001" customHeight="1" thickBot="1" x14ac:dyDescent="0.25">
      <c r="B23" s="4" t="s">
        <v>34</v>
      </c>
      <c r="C23" s="19">
        <v>144</v>
      </c>
      <c r="D23" s="19">
        <v>139</v>
      </c>
      <c r="E23" s="19">
        <v>99</v>
      </c>
      <c r="F23" s="19">
        <v>144</v>
      </c>
      <c r="G23" s="19">
        <v>139</v>
      </c>
      <c r="H23" s="19">
        <v>99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8</v>
      </c>
      <c r="V23" s="19">
        <v>6</v>
      </c>
      <c r="W23" s="19">
        <v>9</v>
      </c>
      <c r="X23" s="19">
        <v>8</v>
      </c>
      <c r="Y23" s="19">
        <v>6</v>
      </c>
      <c r="Z23" s="19">
        <v>9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</row>
    <row r="24" spans="2:35" ht="20.100000000000001" customHeight="1" thickBot="1" x14ac:dyDescent="0.25">
      <c r="B24" s="4" t="s">
        <v>35</v>
      </c>
      <c r="C24" s="19">
        <v>28</v>
      </c>
      <c r="D24" s="19">
        <v>23</v>
      </c>
      <c r="E24" s="19">
        <v>21</v>
      </c>
      <c r="F24" s="19">
        <v>28</v>
      </c>
      <c r="G24" s="19">
        <v>23</v>
      </c>
      <c r="H24" s="19">
        <v>21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3</v>
      </c>
      <c r="V24" s="19">
        <v>1</v>
      </c>
      <c r="W24" s="19">
        <v>3</v>
      </c>
      <c r="X24" s="19">
        <v>3</v>
      </c>
      <c r="Y24" s="19">
        <v>1</v>
      </c>
      <c r="Z24" s="19">
        <v>2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1</v>
      </c>
    </row>
    <row r="25" spans="2:35" ht="20.100000000000001" customHeight="1" thickBot="1" x14ac:dyDescent="0.25">
      <c r="B25" s="4" t="s">
        <v>36</v>
      </c>
      <c r="C25" s="19">
        <v>57</v>
      </c>
      <c r="D25" s="19">
        <v>52</v>
      </c>
      <c r="E25" s="19">
        <v>9</v>
      </c>
      <c r="F25" s="19">
        <v>57</v>
      </c>
      <c r="G25" s="19">
        <v>52</v>
      </c>
      <c r="H25" s="19">
        <v>9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10</v>
      </c>
      <c r="V25" s="19">
        <v>9</v>
      </c>
      <c r="W25" s="19">
        <v>2</v>
      </c>
      <c r="X25" s="19">
        <v>10</v>
      </c>
      <c r="Y25" s="19">
        <v>9</v>
      </c>
      <c r="Z25" s="19">
        <v>2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</row>
    <row r="26" spans="2:35" ht="20.100000000000001" customHeight="1" thickBot="1" x14ac:dyDescent="0.25">
      <c r="B26" s="5" t="s">
        <v>37</v>
      </c>
      <c r="C26" s="19">
        <v>73</v>
      </c>
      <c r="D26" s="19">
        <v>78</v>
      </c>
      <c r="E26" s="19">
        <v>7</v>
      </c>
      <c r="F26" s="19">
        <v>73</v>
      </c>
      <c r="G26" s="19">
        <v>78</v>
      </c>
      <c r="H26" s="19">
        <v>7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6</v>
      </c>
      <c r="V26" s="19">
        <v>5</v>
      </c>
      <c r="W26" s="19">
        <v>1</v>
      </c>
      <c r="X26" s="19">
        <v>6</v>
      </c>
      <c r="Y26" s="19">
        <v>5</v>
      </c>
      <c r="Z26" s="19">
        <v>1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</row>
    <row r="27" spans="2:35" ht="20.100000000000001" customHeight="1" thickBot="1" x14ac:dyDescent="0.25">
      <c r="B27" s="6" t="s">
        <v>38</v>
      </c>
      <c r="C27" s="20">
        <v>9</v>
      </c>
      <c r="D27" s="20">
        <v>10</v>
      </c>
      <c r="E27" s="20">
        <v>3</v>
      </c>
      <c r="F27" s="20">
        <v>9</v>
      </c>
      <c r="G27" s="20">
        <v>10</v>
      </c>
      <c r="H27" s="20">
        <v>3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2</v>
      </c>
      <c r="V27" s="20">
        <v>3</v>
      </c>
      <c r="W27" s="20">
        <v>3</v>
      </c>
      <c r="X27" s="20">
        <v>2</v>
      </c>
      <c r="Y27" s="20">
        <v>3</v>
      </c>
      <c r="Z27" s="20">
        <v>3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</row>
    <row r="28" spans="2:35" ht="20.100000000000001" customHeight="1" thickBot="1" x14ac:dyDescent="0.25">
      <c r="B28" s="7" t="s">
        <v>39</v>
      </c>
      <c r="C28" s="9">
        <f>SUM(C11:C27)</f>
        <v>1362</v>
      </c>
      <c r="D28" s="9">
        <f t="shared" ref="D28:AI28" si="0">SUM(D11:D27)</f>
        <v>1329</v>
      </c>
      <c r="E28" s="9">
        <f t="shared" si="0"/>
        <v>587</v>
      </c>
      <c r="F28" s="9">
        <f t="shared" si="0"/>
        <v>1359</v>
      </c>
      <c r="G28" s="9">
        <f t="shared" si="0"/>
        <v>1329</v>
      </c>
      <c r="H28" s="9">
        <f t="shared" si="0"/>
        <v>578</v>
      </c>
      <c r="I28" s="9">
        <f t="shared" si="0"/>
        <v>2</v>
      </c>
      <c r="J28" s="9">
        <f t="shared" si="0"/>
        <v>0</v>
      </c>
      <c r="K28" s="9">
        <f t="shared" si="0"/>
        <v>4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1</v>
      </c>
      <c r="P28" s="9">
        <f t="shared" si="0"/>
        <v>0</v>
      </c>
      <c r="Q28" s="9">
        <f t="shared" si="0"/>
        <v>5</v>
      </c>
      <c r="R28" s="9">
        <f t="shared" si="0"/>
        <v>0</v>
      </c>
      <c r="S28" s="9">
        <f t="shared" si="0"/>
        <v>0</v>
      </c>
      <c r="T28" s="9">
        <f t="shared" si="0"/>
        <v>0</v>
      </c>
      <c r="U28" s="9">
        <f t="shared" si="0"/>
        <v>276</v>
      </c>
      <c r="V28" s="9">
        <f t="shared" si="0"/>
        <v>266</v>
      </c>
      <c r="W28" s="9">
        <f t="shared" si="0"/>
        <v>158</v>
      </c>
      <c r="X28" s="9">
        <f t="shared" si="0"/>
        <v>276</v>
      </c>
      <c r="Y28" s="9">
        <f t="shared" si="0"/>
        <v>266</v>
      </c>
      <c r="Z28" s="9">
        <f t="shared" si="0"/>
        <v>157</v>
      </c>
      <c r="AA28" s="9">
        <f t="shared" si="0"/>
        <v>0</v>
      </c>
      <c r="AB28" s="9">
        <f t="shared" si="0"/>
        <v>0</v>
      </c>
      <c r="AC28" s="9">
        <f t="shared" si="0"/>
        <v>0</v>
      </c>
      <c r="AD28" s="9">
        <f t="shared" si="0"/>
        <v>0</v>
      </c>
      <c r="AE28" s="9">
        <f t="shared" si="0"/>
        <v>0</v>
      </c>
      <c r="AF28" s="9">
        <f t="shared" si="0"/>
        <v>0</v>
      </c>
      <c r="AG28" s="9">
        <f t="shared" si="0"/>
        <v>0</v>
      </c>
      <c r="AH28" s="9">
        <f t="shared" si="0"/>
        <v>0</v>
      </c>
      <c r="AI28" s="9">
        <f t="shared" si="0"/>
        <v>1</v>
      </c>
    </row>
    <row r="29" spans="2:35" x14ac:dyDescent="0.2"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</row>
  </sheetData>
  <mergeCells count="12">
    <mergeCell ref="AG9:AI9"/>
    <mergeCell ref="C9:E9"/>
    <mergeCell ref="F9:H9"/>
    <mergeCell ref="I9:K9"/>
    <mergeCell ref="L9:N9"/>
    <mergeCell ref="O9:Q9"/>
    <mergeCell ref="R9:T9"/>
    <mergeCell ref="B9:B10"/>
    <mergeCell ref="U9:W9"/>
    <mergeCell ref="X9:Z9"/>
    <mergeCell ref="AA9:AC9"/>
    <mergeCell ref="AD9:A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W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2.5" bestFit="1" customWidth="1"/>
    <col min="4" max="4" width="7.5" bestFit="1" customWidth="1"/>
    <col min="5" max="5" width="8.75" bestFit="1" customWidth="1"/>
    <col min="6" max="6" width="11.625" bestFit="1" customWidth="1"/>
    <col min="7" max="7" width="12.5" bestFit="1" customWidth="1"/>
    <col min="8" max="8" width="7.5" bestFit="1" customWidth="1"/>
    <col min="9" max="9" width="8.75" bestFit="1" customWidth="1"/>
    <col min="10" max="10" width="11.625" bestFit="1" customWidth="1"/>
    <col min="11" max="11" width="12.5" bestFit="1" customWidth="1"/>
    <col min="12" max="12" width="7.5" bestFit="1" customWidth="1"/>
    <col min="13" max="13" width="8.75" bestFit="1" customWidth="1"/>
    <col min="14" max="14" width="11.625" bestFit="1" customWidth="1"/>
    <col min="15" max="15" width="12.5" bestFit="1" customWidth="1"/>
    <col min="16" max="16" width="7.5" bestFit="1" customWidth="1"/>
    <col min="17" max="17" width="8.75" bestFit="1" customWidth="1"/>
    <col min="18" max="18" width="11.625" bestFit="1" customWidth="1"/>
    <col min="19" max="19" width="17.875" bestFit="1" customWidth="1"/>
    <col min="20" max="20" width="12.875" bestFit="1" customWidth="1"/>
    <col min="21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67" t="s">
        <v>237</v>
      </c>
      <c r="D9" s="60"/>
      <c r="E9" s="60"/>
      <c r="F9" s="68"/>
      <c r="G9" s="67" t="s">
        <v>233</v>
      </c>
      <c r="H9" s="60"/>
      <c r="I9" s="60"/>
      <c r="J9" s="74"/>
      <c r="K9" s="67" t="s">
        <v>234</v>
      </c>
      <c r="L9" s="60"/>
      <c r="M9" s="60"/>
      <c r="N9" s="74"/>
      <c r="O9" s="67" t="s">
        <v>235</v>
      </c>
      <c r="P9" s="60"/>
      <c r="Q9" s="60"/>
      <c r="R9" s="74"/>
      <c r="S9" s="67" t="s">
        <v>236</v>
      </c>
      <c r="T9" s="60"/>
      <c r="U9" s="60"/>
      <c r="V9" s="60"/>
      <c r="W9" s="60"/>
    </row>
    <row r="10" spans="2:23" ht="28.5" customHeight="1" thickBot="1" x14ac:dyDescent="0.25">
      <c r="B10" s="10"/>
      <c r="C10" s="71" t="s">
        <v>116</v>
      </c>
      <c r="D10" s="73" t="s">
        <v>117</v>
      </c>
      <c r="E10" s="73"/>
      <c r="F10" s="70" t="s">
        <v>118</v>
      </c>
      <c r="G10" s="71" t="s">
        <v>116</v>
      </c>
      <c r="H10" s="73" t="s">
        <v>117</v>
      </c>
      <c r="I10" s="73"/>
      <c r="J10" s="70" t="s">
        <v>118</v>
      </c>
      <c r="K10" s="71" t="s">
        <v>116</v>
      </c>
      <c r="L10" s="73" t="s">
        <v>117</v>
      </c>
      <c r="M10" s="73"/>
      <c r="N10" s="70" t="s">
        <v>118</v>
      </c>
      <c r="O10" s="71" t="s">
        <v>116</v>
      </c>
      <c r="P10" s="73" t="s">
        <v>117</v>
      </c>
      <c r="Q10" s="73"/>
      <c r="R10" s="70" t="s">
        <v>118</v>
      </c>
      <c r="S10" s="71" t="s">
        <v>119</v>
      </c>
      <c r="T10" s="73" t="s">
        <v>120</v>
      </c>
      <c r="U10" s="73"/>
      <c r="V10" s="70" t="s">
        <v>121</v>
      </c>
      <c r="W10" s="71" t="s">
        <v>122</v>
      </c>
    </row>
    <row r="11" spans="2:23" ht="28.5" customHeight="1" thickBot="1" x14ac:dyDescent="0.25">
      <c r="B11" s="11"/>
      <c r="C11" s="72"/>
      <c r="D11" s="22" t="s">
        <v>123</v>
      </c>
      <c r="E11" s="22" t="s">
        <v>124</v>
      </c>
      <c r="F11" s="65"/>
      <c r="G11" s="72"/>
      <c r="H11" s="22" t="s">
        <v>123</v>
      </c>
      <c r="I11" s="22" t="s">
        <v>124</v>
      </c>
      <c r="J11" s="65"/>
      <c r="K11" s="72"/>
      <c r="L11" s="22" t="s">
        <v>123</v>
      </c>
      <c r="M11" s="22" t="s">
        <v>124</v>
      </c>
      <c r="N11" s="65"/>
      <c r="O11" s="72"/>
      <c r="P11" s="22" t="s">
        <v>123</v>
      </c>
      <c r="Q11" s="22" t="s">
        <v>124</v>
      </c>
      <c r="R11" s="65"/>
      <c r="S11" s="72"/>
      <c r="T11" s="22" t="s">
        <v>125</v>
      </c>
      <c r="U11" s="22" t="s">
        <v>126</v>
      </c>
      <c r="V11" s="65"/>
      <c r="W11" s="72"/>
    </row>
    <row r="12" spans="2:23" ht="20.100000000000001" customHeight="1" thickBot="1" x14ac:dyDescent="0.25">
      <c r="B12" s="3" t="s">
        <v>22</v>
      </c>
      <c r="C12" s="18">
        <v>358</v>
      </c>
      <c r="D12" s="18">
        <v>21</v>
      </c>
      <c r="E12" s="18">
        <v>34</v>
      </c>
      <c r="F12" s="18">
        <v>413</v>
      </c>
      <c r="G12" s="18">
        <v>202</v>
      </c>
      <c r="H12" s="18">
        <v>8</v>
      </c>
      <c r="I12" s="18">
        <v>6</v>
      </c>
      <c r="J12" s="18">
        <v>216</v>
      </c>
      <c r="K12" s="18">
        <v>156</v>
      </c>
      <c r="L12" s="18">
        <v>12</v>
      </c>
      <c r="M12" s="18">
        <v>28</v>
      </c>
      <c r="N12" s="18">
        <v>196</v>
      </c>
      <c r="O12" s="18">
        <v>0</v>
      </c>
      <c r="P12" s="18">
        <v>1</v>
      </c>
      <c r="Q12" s="18">
        <v>0</v>
      </c>
      <c r="R12" s="18">
        <v>1</v>
      </c>
      <c r="S12" s="18">
        <v>475</v>
      </c>
      <c r="T12" s="18">
        <v>80</v>
      </c>
      <c r="U12" s="18">
        <v>86</v>
      </c>
      <c r="V12" s="18">
        <v>50</v>
      </c>
      <c r="W12" s="18">
        <v>691</v>
      </c>
    </row>
    <row r="13" spans="2:23" ht="20.100000000000001" customHeight="1" thickBot="1" x14ac:dyDescent="0.25">
      <c r="B13" s="4" t="s">
        <v>23</v>
      </c>
      <c r="C13" s="19">
        <v>116</v>
      </c>
      <c r="D13" s="19">
        <v>0</v>
      </c>
      <c r="E13" s="19">
        <v>12</v>
      </c>
      <c r="F13" s="19">
        <v>128</v>
      </c>
      <c r="G13" s="19">
        <v>94</v>
      </c>
      <c r="H13" s="19">
        <v>0</v>
      </c>
      <c r="I13" s="19">
        <v>10</v>
      </c>
      <c r="J13" s="19">
        <v>104</v>
      </c>
      <c r="K13" s="19">
        <v>22</v>
      </c>
      <c r="L13" s="19">
        <v>0</v>
      </c>
      <c r="M13" s="19">
        <v>2</v>
      </c>
      <c r="N13" s="19">
        <v>24</v>
      </c>
      <c r="O13" s="19">
        <v>0</v>
      </c>
      <c r="P13" s="19">
        <v>0</v>
      </c>
      <c r="Q13" s="19">
        <v>0</v>
      </c>
      <c r="R13" s="19">
        <v>0</v>
      </c>
      <c r="S13" s="19">
        <v>79</v>
      </c>
      <c r="T13" s="19">
        <v>14</v>
      </c>
      <c r="U13" s="19">
        <v>4</v>
      </c>
      <c r="V13" s="19">
        <v>10</v>
      </c>
      <c r="W13" s="19">
        <v>107</v>
      </c>
    </row>
    <row r="14" spans="2:23" ht="20.100000000000001" customHeight="1" thickBot="1" x14ac:dyDescent="0.25">
      <c r="B14" s="4" t="s">
        <v>24</v>
      </c>
      <c r="C14" s="19">
        <v>19</v>
      </c>
      <c r="D14" s="19">
        <v>0</v>
      </c>
      <c r="E14" s="19">
        <v>1</v>
      </c>
      <c r="F14" s="19">
        <v>20</v>
      </c>
      <c r="G14" s="19">
        <v>14</v>
      </c>
      <c r="H14" s="19">
        <v>0</v>
      </c>
      <c r="I14" s="19">
        <v>1</v>
      </c>
      <c r="J14" s="19">
        <v>15</v>
      </c>
      <c r="K14" s="19">
        <v>5</v>
      </c>
      <c r="L14" s="19">
        <v>0</v>
      </c>
      <c r="M14" s="19">
        <v>0</v>
      </c>
      <c r="N14" s="19">
        <v>5</v>
      </c>
      <c r="O14" s="19">
        <v>0</v>
      </c>
      <c r="P14" s="19">
        <v>0</v>
      </c>
      <c r="Q14" s="19">
        <v>0</v>
      </c>
      <c r="R14" s="19">
        <v>0</v>
      </c>
      <c r="S14" s="19">
        <v>67</v>
      </c>
      <c r="T14" s="19">
        <v>1</v>
      </c>
      <c r="U14" s="19">
        <v>4</v>
      </c>
      <c r="V14" s="19">
        <v>11</v>
      </c>
      <c r="W14" s="19">
        <v>83</v>
      </c>
    </row>
    <row r="15" spans="2:23" ht="20.100000000000001" customHeight="1" thickBot="1" x14ac:dyDescent="0.25">
      <c r="B15" s="4" t="s">
        <v>25</v>
      </c>
      <c r="C15" s="19">
        <v>64</v>
      </c>
      <c r="D15" s="19">
        <v>3</v>
      </c>
      <c r="E15" s="19">
        <v>17</v>
      </c>
      <c r="F15" s="19">
        <v>84</v>
      </c>
      <c r="G15" s="19">
        <v>39</v>
      </c>
      <c r="H15" s="19">
        <v>0</v>
      </c>
      <c r="I15" s="19">
        <v>0</v>
      </c>
      <c r="J15" s="19">
        <v>39</v>
      </c>
      <c r="K15" s="19">
        <v>25</v>
      </c>
      <c r="L15" s="19">
        <v>3</v>
      </c>
      <c r="M15" s="19">
        <v>17</v>
      </c>
      <c r="N15" s="19">
        <v>45</v>
      </c>
      <c r="O15" s="19">
        <v>0</v>
      </c>
      <c r="P15" s="19">
        <v>0</v>
      </c>
      <c r="Q15" s="19">
        <v>0</v>
      </c>
      <c r="R15" s="19">
        <v>0</v>
      </c>
      <c r="S15" s="19">
        <v>50</v>
      </c>
      <c r="T15" s="19">
        <v>19</v>
      </c>
      <c r="U15" s="19">
        <v>38</v>
      </c>
      <c r="V15" s="19">
        <v>3</v>
      </c>
      <c r="W15" s="19">
        <v>110</v>
      </c>
    </row>
    <row r="16" spans="2:23" ht="20.100000000000001" customHeight="1" thickBot="1" x14ac:dyDescent="0.25">
      <c r="B16" s="4" t="s">
        <v>26</v>
      </c>
      <c r="C16" s="19">
        <v>175</v>
      </c>
      <c r="D16" s="19">
        <v>7</v>
      </c>
      <c r="E16" s="19">
        <v>10</v>
      </c>
      <c r="F16" s="19">
        <v>192</v>
      </c>
      <c r="G16" s="19">
        <v>125</v>
      </c>
      <c r="H16" s="19">
        <v>0</v>
      </c>
      <c r="I16" s="19">
        <v>2</v>
      </c>
      <c r="J16" s="19">
        <v>127</v>
      </c>
      <c r="K16" s="19">
        <v>50</v>
      </c>
      <c r="L16" s="19">
        <v>7</v>
      </c>
      <c r="M16" s="19">
        <v>8</v>
      </c>
      <c r="N16" s="19">
        <v>65</v>
      </c>
      <c r="O16" s="19">
        <v>0</v>
      </c>
      <c r="P16" s="19">
        <v>0</v>
      </c>
      <c r="Q16" s="19">
        <v>0</v>
      </c>
      <c r="R16" s="19">
        <v>0</v>
      </c>
      <c r="S16" s="19">
        <v>149</v>
      </c>
      <c r="T16" s="19">
        <v>19</v>
      </c>
      <c r="U16" s="19">
        <v>37</v>
      </c>
      <c r="V16" s="19">
        <v>34</v>
      </c>
      <c r="W16" s="19">
        <v>239</v>
      </c>
    </row>
    <row r="17" spans="2:23" ht="20.100000000000001" customHeight="1" thickBot="1" x14ac:dyDescent="0.25">
      <c r="B17" s="4" t="s">
        <v>27</v>
      </c>
      <c r="C17" s="19">
        <v>34</v>
      </c>
      <c r="D17" s="19">
        <v>0</v>
      </c>
      <c r="E17" s="19">
        <v>0</v>
      </c>
      <c r="F17" s="19">
        <v>34</v>
      </c>
      <c r="G17" s="19">
        <v>13</v>
      </c>
      <c r="H17" s="19">
        <v>0</v>
      </c>
      <c r="I17" s="19">
        <v>0</v>
      </c>
      <c r="J17" s="19">
        <v>13</v>
      </c>
      <c r="K17" s="19">
        <v>21</v>
      </c>
      <c r="L17" s="19">
        <v>0</v>
      </c>
      <c r="M17" s="19">
        <v>0</v>
      </c>
      <c r="N17" s="19">
        <v>21</v>
      </c>
      <c r="O17" s="19">
        <v>0</v>
      </c>
      <c r="P17" s="19">
        <v>0</v>
      </c>
      <c r="Q17" s="19">
        <v>0</v>
      </c>
      <c r="R17" s="19">
        <v>0</v>
      </c>
      <c r="S17" s="19">
        <v>14</v>
      </c>
      <c r="T17" s="19">
        <v>0</v>
      </c>
      <c r="U17" s="19">
        <v>1</v>
      </c>
      <c r="V17" s="19">
        <v>0</v>
      </c>
      <c r="W17" s="19">
        <v>15</v>
      </c>
    </row>
    <row r="18" spans="2:23" ht="20.100000000000001" customHeight="1" thickBot="1" x14ac:dyDescent="0.25">
      <c r="B18" s="4" t="s">
        <v>28</v>
      </c>
      <c r="C18" s="19">
        <v>67</v>
      </c>
      <c r="D18" s="19">
        <v>5</v>
      </c>
      <c r="E18" s="19">
        <v>14</v>
      </c>
      <c r="F18" s="19">
        <v>86</v>
      </c>
      <c r="G18" s="19">
        <v>26</v>
      </c>
      <c r="H18" s="19">
        <v>1</v>
      </c>
      <c r="I18" s="19">
        <v>3</v>
      </c>
      <c r="J18" s="19">
        <v>30</v>
      </c>
      <c r="K18" s="19">
        <v>41</v>
      </c>
      <c r="L18" s="19">
        <v>4</v>
      </c>
      <c r="M18" s="19">
        <v>11</v>
      </c>
      <c r="N18" s="19">
        <v>56</v>
      </c>
      <c r="O18" s="19">
        <v>0</v>
      </c>
      <c r="P18" s="19">
        <v>0</v>
      </c>
      <c r="Q18" s="19">
        <v>0</v>
      </c>
      <c r="R18" s="19">
        <v>0</v>
      </c>
      <c r="S18" s="19">
        <v>121</v>
      </c>
      <c r="T18" s="19">
        <v>28</v>
      </c>
      <c r="U18" s="19">
        <v>3</v>
      </c>
      <c r="V18" s="19">
        <v>0</v>
      </c>
      <c r="W18" s="19">
        <v>152</v>
      </c>
    </row>
    <row r="19" spans="2:23" ht="20.100000000000001" customHeight="1" thickBot="1" x14ac:dyDescent="0.25">
      <c r="B19" s="4" t="s">
        <v>29</v>
      </c>
      <c r="C19" s="19">
        <v>59</v>
      </c>
      <c r="D19" s="19">
        <v>2</v>
      </c>
      <c r="E19" s="19">
        <v>0</v>
      </c>
      <c r="F19" s="19">
        <v>61</v>
      </c>
      <c r="G19" s="19">
        <v>29</v>
      </c>
      <c r="H19" s="19">
        <v>0</v>
      </c>
      <c r="I19" s="19">
        <v>0</v>
      </c>
      <c r="J19" s="19">
        <v>29</v>
      </c>
      <c r="K19" s="19">
        <v>30</v>
      </c>
      <c r="L19" s="19">
        <v>2</v>
      </c>
      <c r="M19" s="19">
        <v>0</v>
      </c>
      <c r="N19" s="19">
        <v>32</v>
      </c>
      <c r="O19" s="19">
        <v>0</v>
      </c>
      <c r="P19" s="19">
        <v>0</v>
      </c>
      <c r="Q19" s="19">
        <v>0</v>
      </c>
      <c r="R19" s="19">
        <v>0</v>
      </c>
      <c r="S19" s="19">
        <v>92</v>
      </c>
      <c r="T19" s="19">
        <v>16</v>
      </c>
      <c r="U19" s="19">
        <v>12</v>
      </c>
      <c r="V19" s="19">
        <v>6</v>
      </c>
      <c r="W19" s="19">
        <v>126</v>
      </c>
    </row>
    <row r="20" spans="2:23" ht="20.100000000000001" customHeight="1" thickBot="1" x14ac:dyDescent="0.25">
      <c r="B20" s="4" t="s">
        <v>30</v>
      </c>
      <c r="C20" s="19">
        <v>146</v>
      </c>
      <c r="D20" s="19">
        <v>10</v>
      </c>
      <c r="E20" s="19">
        <v>11</v>
      </c>
      <c r="F20" s="19">
        <v>167</v>
      </c>
      <c r="G20" s="19">
        <v>67</v>
      </c>
      <c r="H20" s="19">
        <v>0</v>
      </c>
      <c r="I20" s="19">
        <v>3</v>
      </c>
      <c r="J20" s="19">
        <v>70</v>
      </c>
      <c r="K20" s="19">
        <v>79</v>
      </c>
      <c r="L20" s="19">
        <v>10</v>
      </c>
      <c r="M20" s="19">
        <v>8</v>
      </c>
      <c r="N20" s="19">
        <v>97</v>
      </c>
      <c r="O20" s="19">
        <v>0</v>
      </c>
      <c r="P20" s="19">
        <v>0</v>
      </c>
      <c r="Q20" s="19">
        <v>0</v>
      </c>
      <c r="R20" s="19">
        <v>0</v>
      </c>
      <c r="S20" s="19">
        <v>545</v>
      </c>
      <c r="T20" s="19">
        <v>159</v>
      </c>
      <c r="U20" s="19">
        <v>125</v>
      </c>
      <c r="V20" s="19">
        <v>97</v>
      </c>
      <c r="W20" s="19">
        <v>926</v>
      </c>
    </row>
    <row r="21" spans="2:23" ht="20.100000000000001" customHeight="1" thickBot="1" x14ac:dyDescent="0.25">
      <c r="B21" s="4" t="s">
        <v>31</v>
      </c>
      <c r="C21" s="19">
        <v>281</v>
      </c>
      <c r="D21" s="19">
        <v>25</v>
      </c>
      <c r="E21" s="19">
        <v>25</v>
      </c>
      <c r="F21" s="19">
        <v>331</v>
      </c>
      <c r="G21" s="19">
        <v>105</v>
      </c>
      <c r="H21" s="19">
        <v>0</v>
      </c>
      <c r="I21" s="19">
        <v>0</v>
      </c>
      <c r="J21" s="19">
        <v>105</v>
      </c>
      <c r="K21" s="19">
        <v>176</v>
      </c>
      <c r="L21" s="19">
        <v>25</v>
      </c>
      <c r="M21" s="19">
        <v>25</v>
      </c>
      <c r="N21" s="19">
        <v>226</v>
      </c>
      <c r="O21" s="19">
        <v>0</v>
      </c>
      <c r="P21" s="19">
        <v>0</v>
      </c>
      <c r="Q21" s="19">
        <v>0</v>
      </c>
      <c r="R21" s="19">
        <v>0</v>
      </c>
      <c r="S21" s="19">
        <v>373</v>
      </c>
      <c r="T21" s="19">
        <v>96</v>
      </c>
      <c r="U21" s="19">
        <v>44</v>
      </c>
      <c r="V21" s="19">
        <v>58</v>
      </c>
      <c r="W21" s="19">
        <v>571</v>
      </c>
    </row>
    <row r="22" spans="2:23" ht="20.100000000000001" customHeight="1" thickBot="1" x14ac:dyDescent="0.25">
      <c r="B22" s="4" t="s">
        <v>32</v>
      </c>
      <c r="C22" s="19">
        <v>21</v>
      </c>
      <c r="D22" s="19">
        <v>0</v>
      </c>
      <c r="E22" s="19">
        <v>1</v>
      </c>
      <c r="F22" s="19">
        <v>22</v>
      </c>
      <c r="G22" s="19">
        <v>12</v>
      </c>
      <c r="H22" s="19">
        <v>0</v>
      </c>
      <c r="I22" s="19">
        <v>1</v>
      </c>
      <c r="J22" s="19">
        <v>13</v>
      </c>
      <c r="K22" s="19">
        <v>9</v>
      </c>
      <c r="L22" s="19">
        <v>0</v>
      </c>
      <c r="M22" s="19">
        <v>0</v>
      </c>
      <c r="N22" s="19">
        <v>9</v>
      </c>
      <c r="O22" s="19">
        <v>0</v>
      </c>
      <c r="P22" s="19">
        <v>0</v>
      </c>
      <c r="Q22" s="19">
        <v>0</v>
      </c>
      <c r="R22" s="19">
        <v>0</v>
      </c>
      <c r="S22" s="19">
        <v>59</v>
      </c>
      <c r="T22" s="19">
        <v>8</v>
      </c>
      <c r="U22" s="19">
        <v>2</v>
      </c>
      <c r="V22" s="19">
        <v>7</v>
      </c>
      <c r="W22" s="19">
        <v>76</v>
      </c>
    </row>
    <row r="23" spans="2:23" ht="20.100000000000001" customHeight="1" thickBot="1" x14ac:dyDescent="0.25">
      <c r="B23" s="4" t="s">
        <v>33</v>
      </c>
      <c r="C23" s="19">
        <v>67</v>
      </c>
      <c r="D23" s="19">
        <v>2</v>
      </c>
      <c r="E23" s="19">
        <v>2</v>
      </c>
      <c r="F23" s="19">
        <v>71</v>
      </c>
      <c r="G23" s="19">
        <v>23</v>
      </c>
      <c r="H23" s="19">
        <v>0</v>
      </c>
      <c r="I23" s="19">
        <v>0</v>
      </c>
      <c r="J23" s="19">
        <v>23</v>
      </c>
      <c r="K23" s="19">
        <v>44</v>
      </c>
      <c r="L23" s="19">
        <v>2</v>
      </c>
      <c r="M23" s="19">
        <v>2</v>
      </c>
      <c r="N23" s="19">
        <v>48</v>
      </c>
      <c r="O23" s="19">
        <v>0</v>
      </c>
      <c r="P23" s="19">
        <v>0</v>
      </c>
      <c r="Q23" s="19">
        <v>0</v>
      </c>
      <c r="R23" s="19">
        <v>0</v>
      </c>
      <c r="S23" s="19">
        <v>76</v>
      </c>
      <c r="T23" s="19">
        <v>20</v>
      </c>
      <c r="U23" s="19">
        <v>5</v>
      </c>
      <c r="V23" s="19">
        <v>5</v>
      </c>
      <c r="W23" s="19">
        <v>106</v>
      </c>
    </row>
    <row r="24" spans="2:23" ht="20.100000000000001" customHeight="1" thickBot="1" x14ac:dyDescent="0.25">
      <c r="B24" s="4" t="s">
        <v>34</v>
      </c>
      <c r="C24" s="19">
        <v>104</v>
      </c>
      <c r="D24" s="19">
        <v>7</v>
      </c>
      <c r="E24" s="19">
        <v>19</v>
      </c>
      <c r="F24" s="19">
        <v>130</v>
      </c>
      <c r="G24" s="19">
        <v>25</v>
      </c>
      <c r="H24" s="19">
        <v>2</v>
      </c>
      <c r="I24" s="19">
        <v>0</v>
      </c>
      <c r="J24" s="19">
        <v>27</v>
      </c>
      <c r="K24" s="19">
        <v>79</v>
      </c>
      <c r="L24" s="19">
        <v>5</v>
      </c>
      <c r="M24" s="19">
        <v>19</v>
      </c>
      <c r="N24" s="19">
        <v>103</v>
      </c>
      <c r="O24" s="19">
        <v>0</v>
      </c>
      <c r="P24" s="19">
        <v>0</v>
      </c>
      <c r="Q24" s="19">
        <v>0</v>
      </c>
      <c r="R24" s="19">
        <v>0</v>
      </c>
      <c r="S24" s="19">
        <v>418</v>
      </c>
      <c r="T24" s="19">
        <v>65</v>
      </c>
      <c r="U24" s="19">
        <v>43</v>
      </c>
      <c r="V24" s="19">
        <v>39</v>
      </c>
      <c r="W24" s="19">
        <v>565</v>
      </c>
    </row>
    <row r="25" spans="2:23" ht="20.100000000000001" customHeight="1" thickBot="1" x14ac:dyDescent="0.25">
      <c r="B25" s="4" t="s">
        <v>35</v>
      </c>
      <c r="C25" s="19">
        <v>81</v>
      </c>
      <c r="D25" s="19">
        <v>0</v>
      </c>
      <c r="E25" s="19">
        <v>1</v>
      </c>
      <c r="F25" s="19">
        <v>82</v>
      </c>
      <c r="G25" s="19">
        <v>51</v>
      </c>
      <c r="H25" s="19">
        <v>0</v>
      </c>
      <c r="I25" s="19">
        <v>1</v>
      </c>
      <c r="J25" s="19">
        <v>52</v>
      </c>
      <c r="K25" s="19">
        <v>30</v>
      </c>
      <c r="L25" s="19">
        <v>0</v>
      </c>
      <c r="M25" s="19">
        <v>0</v>
      </c>
      <c r="N25" s="19">
        <v>30</v>
      </c>
      <c r="O25" s="19">
        <v>0</v>
      </c>
      <c r="P25" s="19">
        <v>0</v>
      </c>
      <c r="Q25" s="19">
        <v>0</v>
      </c>
      <c r="R25" s="19">
        <v>0</v>
      </c>
      <c r="S25" s="19">
        <v>94</v>
      </c>
      <c r="T25" s="19">
        <v>4</v>
      </c>
      <c r="U25" s="19">
        <v>15</v>
      </c>
      <c r="V25" s="19">
        <v>10</v>
      </c>
      <c r="W25" s="19">
        <v>123</v>
      </c>
    </row>
    <row r="26" spans="2:23" ht="20.100000000000001" customHeight="1" thickBot="1" x14ac:dyDescent="0.25">
      <c r="B26" s="4" t="s">
        <v>36</v>
      </c>
      <c r="C26" s="19">
        <v>12</v>
      </c>
      <c r="D26" s="19">
        <v>1</v>
      </c>
      <c r="E26" s="19">
        <v>0</v>
      </c>
      <c r="F26" s="19">
        <v>13</v>
      </c>
      <c r="G26" s="19">
        <v>5</v>
      </c>
      <c r="H26" s="19">
        <v>0</v>
      </c>
      <c r="I26" s="19">
        <v>0</v>
      </c>
      <c r="J26" s="19">
        <v>5</v>
      </c>
      <c r="K26" s="19">
        <v>7</v>
      </c>
      <c r="L26" s="19">
        <v>1</v>
      </c>
      <c r="M26" s="19">
        <v>0</v>
      </c>
      <c r="N26" s="19">
        <v>8</v>
      </c>
      <c r="O26" s="19">
        <v>0</v>
      </c>
      <c r="P26" s="19">
        <v>0</v>
      </c>
      <c r="Q26" s="19">
        <v>0</v>
      </c>
      <c r="R26" s="19">
        <v>0</v>
      </c>
      <c r="S26" s="19">
        <v>37</v>
      </c>
      <c r="T26" s="19">
        <v>2</v>
      </c>
      <c r="U26" s="19">
        <v>0</v>
      </c>
      <c r="V26" s="19">
        <v>4</v>
      </c>
      <c r="W26" s="19">
        <v>43</v>
      </c>
    </row>
    <row r="27" spans="2:23" ht="20.100000000000001" customHeight="1" thickBot="1" x14ac:dyDescent="0.25">
      <c r="B27" s="5" t="s">
        <v>37</v>
      </c>
      <c r="C27" s="19">
        <v>49</v>
      </c>
      <c r="D27" s="19">
        <v>2</v>
      </c>
      <c r="E27" s="19">
        <v>3</v>
      </c>
      <c r="F27" s="19">
        <v>54</v>
      </c>
      <c r="G27" s="19">
        <v>30</v>
      </c>
      <c r="H27" s="19">
        <v>0</v>
      </c>
      <c r="I27" s="19">
        <v>1</v>
      </c>
      <c r="J27" s="19">
        <v>31</v>
      </c>
      <c r="K27" s="19">
        <v>19</v>
      </c>
      <c r="L27" s="19">
        <v>2</v>
      </c>
      <c r="M27" s="19">
        <v>2</v>
      </c>
      <c r="N27" s="19">
        <v>23</v>
      </c>
      <c r="O27" s="19">
        <v>0</v>
      </c>
      <c r="P27" s="19">
        <v>0</v>
      </c>
      <c r="Q27" s="19">
        <v>0</v>
      </c>
      <c r="R27" s="19">
        <v>0</v>
      </c>
      <c r="S27" s="19">
        <v>147</v>
      </c>
      <c r="T27" s="19">
        <v>17</v>
      </c>
      <c r="U27" s="19">
        <v>14</v>
      </c>
      <c r="V27" s="19">
        <v>7</v>
      </c>
      <c r="W27" s="19">
        <v>185</v>
      </c>
    </row>
    <row r="28" spans="2:23" ht="20.100000000000001" customHeight="1" thickBot="1" x14ac:dyDescent="0.25">
      <c r="B28" s="6" t="s">
        <v>38</v>
      </c>
      <c r="C28" s="20">
        <v>7</v>
      </c>
      <c r="D28" s="20">
        <v>0</v>
      </c>
      <c r="E28" s="20">
        <v>0</v>
      </c>
      <c r="F28" s="20">
        <v>7</v>
      </c>
      <c r="G28" s="20">
        <v>6</v>
      </c>
      <c r="H28" s="20">
        <v>0</v>
      </c>
      <c r="I28" s="20">
        <v>0</v>
      </c>
      <c r="J28" s="20">
        <v>6</v>
      </c>
      <c r="K28" s="20">
        <v>1</v>
      </c>
      <c r="L28" s="20">
        <v>0</v>
      </c>
      <c r="M28" s="20">
        <v>0</v>
      </c>
      <c r="N28" s="20">
        <v>1</v>
      </c>
      <c r="O28" s="20">
        <v>0</v>
      </c>
      <c r="P28" s="20">
        <v>0</v>
      </c>
      <c r="Q28" s="20">
        <v>0</v>
      </c>
      <c r="R28" s="20">
        <v>0</v>
      </c>
      <c r="S28" s="20">
        <v>19</v>
      </c>
      <c r="T28" s="20">
        <v>0</v>
      </c>
      <c r="U28" s="20">
        <v>0</v>
      </c>
      <c r="V28" s="20">
        <v>0</v>
      </c>
      <c r="W28" s="20">
        <v>19</v>
      </c>
    </row>
    <row r="29" spans="2:23" ht="20.100000000000001" customHeight="1" thickBot="1" x14ac:dyDescent="0.25">
      <c r="B29" s="7" t="s">
        <v>39</v>
      </c>
      <c r="C29" s="9">
        <f>SUM(C12:C28)</f>
        <v>1660</v>
      </c>
      <c r="D29" s="9">
        <f t="shared" ref="D29:W29" si="0">SUM(D12:D28)</f>
        <v>85</v>
      </c>
      <c r="E29" s="9">
        <f t="shared" si="0"/>
        <v>150</v>
      </c>
      <c r="F29" s="9">
        <f t="shared" si="0"/>
        <v>1895</v>
      </c>
      <c r="G29" s="9">
        <f t="shared" si="0"/>
        <v>866</v>
      </c>
      <c r="H29" s="9">
        <f t="shared" si="0"/>
        <v>11</v>
      </c>
      <c r="I29" s="9">
        <f t="shared" si="0"/>
        <v>28</v>
      </c>
      <c r="J29" s="9">
        <f t="shared" si="0"/>
        <v>905</v>
      </c>
      <c r="K29" s="9">
        <f t="shared" si="0"/>
        <v>794</v>
      </c>
      <c r="L29" s="9">
        <f t="shared" si="0"/>
        <v>73</v>
      </c>
      <c r="M29" s="9">
        <f t="shared" si="0"/>
        <v>122</v>
      </c>
      <c r="N29" s="9">
        <f t="shared" si="0"/>
        <v>989</v>
      </c>
      <c r="O29" s="9">
        <f t="shared" si="0"/>
        <v>0</v>
      </c>
      <c r="P29" s="9">
        <f t="shared" si="0"/>
        <v>1</v>
      </c>
      <c r="Q29" s="9">
        <f t="shared" si="0"/>
        <v>0</v>
      </c>
      <c r="R29" s="9">
        <f t="shared" si="0"/>
        <v>1</v>
      </c>
      <c r="S29" s="9">
        <f t="shared" si="0"/>
        <v>2815</v>
      </c>
      <c r="T29" s="9">
        <f t="shared" si="0"/>
        <v>548</v>
      </c>
      <c r="U29" s="9">
        <f t="shared" si="0"/>
        <v>433</v>
      </c>
      <c r="V29" s="9">
        <f t="shared" si="0"/>
        <v>341</v>
      </c>
      <c r="W29" s="9">
        <f t="shared" si="0"/>
        <v>4137</v>
      </c>
    </row>
    <row r="30" spans="2:23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</row>
  </sheetData>
  <mergeCells count="21">
    <mergeCell ref="S9:W9"/>
    <mergeCell ref="C10:C11"/>
    <mergeCell ref="D10:E10"/>
    <mergeCell ref="F10:F11"/>
    <mergeCell ref="G10:G11"/>
    <mergeCell ref="H10:I10"/>
    <mergeCell ref="P10:Q10"/>
    <mergeCell ref="C9:F9"/>
    <mergeCell ref="G9:J9"/>
    <mergeCell ref="K9:N9"/>
    <mergeCell ref="O9:R9"/>
    <mergeCell ref="J10:J11"/>
    <mergeCell ref="K10:K11"/>
    <mergeCell ref="L10:M10"/>
    <mergeCell ref="N10:N11"/>
    <mergeCell ref="O10:O11"/>
    <mergeCell ref="R10:R11"/>
    <mergeCell ref="S10:S11"/>
    <mergeCell ref="T10:U10"/>
    <mergeCell ref="V10:V11"/>
    <mergeCell ref="W10:W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8:Q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75" bestFit="1" customWidth="1"/>
    <col min="4" max="4" width="17.875" bestFit="1" customWidth="1"/>
    <col min="5" max="5" width="11.75" bestFit="1" customWidth="1"/>
    <col min="6" max="6" width="17.875" bestFit="1" customWidth="1"/>
    <col min="7" max="7" width="9.5" customWidth="1"/>
    <col min="8" max="8" width="11.75" bestFit="1" customWidth="1"/>
    <col min="9" max="9" width="17.875" bestFit="1" customWidth="1"/>
    <col min="10" max="10" width="11.75" bestFit="1" customWidth="1"/>
    <col min="11" max="11" width="17.875" bestFit="1" customWidth="1"/>
    <col min="12" max="12" width="9.5" customWidth="1"/>
    <col min="13" max="13" width="11.75" bestFit="1" customWidth="1"/>
    <col min="14" max="14" width="17.875" bestFit="1" customWidth="1"/>
    <col min="15" max="15" width="11.75" bestFit="1" customWidth="1"/>
    <col min="16" max="16" width="17.875" bestFit="1" customWidth="1"/>
    <col min="17" max="17" width="9.5" customWidth="1"/>
    <col min="19" max="19" width="12.625" customWidth="1"/>
  </cols>
  <sheetData>
    <row r="8" spans="2:17" ht="39" customHeight="1" x14ac:dyDescent="0.2"/>
    <row r="9" spans="2:17" ht="44.25" customHeight="1" thickBot="1" x14ac:dyDescent="0.25">
      <c r="B9" s="12"/>
      <c r="C9" s="67" t="s">
        <v>238</v>
      </c>
      <c r="D9" s="60"/>
      <c r="E9" s="60"/>
      <c r="F9" s="60"/>
      <c r="G9" s="74"/>
      <c r="H9" s="67" t="s">
        <v>239</v>
      </c>
      <c r="I9" s="60"/>
      <c r="J9" s="60"/>
      <c r="K9" s="60"/>
      <c r="L9" s="74"/>
      <c r="M9" s="67" t="s">
        <v>52</v>
      </c>
      <c r="N9" s="60"/>
      <c r="O9" s="60"/>
      <c r="P9" s="60"/>
      <c r="Q9" s="74"/>
    </row>
    <row r="10" spans="2:17" ht="28.5" customHeight="1" x14ac:dyDescent="0.2">
      <c r="B10" s="11"/>
      <c r="C10" s="77" t="s">
        <v>127</v>
      </c>
      <c r="D10" s="77"/>
      <c r="E10" s="77" t="s">
        <v>128</v>
      </c>
      <c r="F10" s="77"/>
      <c r="G10" s="75" t="s">
        <v>52</v>
      </c>
      <c r="H10" s="77" t="s">
        <v>129</v>
      </c>
      <c r="I10" s="77"/>
      <c r="J10" s="75" t="s">
        <v>128</v>
      </c>
      <c r="K10" s="75"/>
      <c r="L10" s="75" t="s">
        <v>52</v>
      </c>
      <c r="M10" s="77" t="s">
        <v>127</v>
      </c>
      <c r="N10" s="77"/>
      <c r="O10" s="75" t="s">
        <v>128</v>
      </c>
      <c r="P10" s="75"/>
      <c r="Q10" s="75" t="s">
        <v>52</v>
      </c>
    </row>
    <row r="11" spans="2:17" ht="42" customHeight="1" thickBot="1" x14ac:dyDescent="0.25">
      <c r="B11" s="13"/>
      <c r="C11" s="21" t="s">
        <v>41</v>
      </c>
      <c r="D11" s="21" t="s">
        <v>130</v>
      </c>
      <c r="E11" s="21" t="s">
        <v>41</v>
      </c>
      <c r="F11" s="21" t="s">
        <v>130</v>
      </c>
      <c r="G11" s="76"/>
      <c r="H11" s="21" t="s">
        <v>41</v>
      </c>
      <c r="I11" s="21" t="s">
        <v>130</v>
      </c>
      <c r="J11" s="21" t="s">
        <v>41</v>
      </c>
      <c r="K11" s="21" t="s">
        <v>130</v>
      </c>
      <c r="L11" s="76"/>
      <c r="M11" s="21" t="s">
        <v>41</v>
      </c>
      <c r="N11" s="21" t="s">
        <v>130</v>
      </c>
      <c r="O11" s="21" t="s">
        <v>41</v>
      </c>
      <c r="P11" s="21" t="s">
        <v>130</v>
      </c>
      <c r="Q11" s="76"/>
    </row>
    <row r="12" spans="2:17" ht="20.100000000000001" customHeight="1" thickBot="1" x14ac:dyDescent="0.25">
      <c r="B12" s="3" t="s">
        <v>22</v>
      </c>
      <c r="C12" s="18">
        <v>13</v>
      </c>
      <c r="D12" s="18">
        <v>4</v>
      </c>
      <c r="E12" s="18">
        <v>772</v>
      </c>
      <c r="F12" s="18">
        <v>735</v>
      </c>
      <c r="G12" s="18">
        <v>1524</v>
      </c>
      <c r="H12" s="18">
        <v>0</v>
      </c>
      <c r="I12" s="18">
        <v>0</v>
      </c>
      <c r="J12" s="18">
        <v>0</v>
      </c>
      <c r="K12" s="18">
        <v>3</v>
      </c>
      <c r="L12" s="18">
        <v>3</v>
      </c>
      <c r="M12" s="18">
        <v>13</v>
      </c>
      <c r="N12" s="18">
        <v>4</v>
      </c>
      <c r="O12" s="18">
        <v>772</v>
      </c>
      <c r="P12" s="18">
        <v>738</v>
      </c>
      <c r="Q12" s="18">
        <v>1527</v>
      </c>
    </row>
    <row r="13" spans="2:17" ht="20.100000000000001" customHeight="1" thickBot="1" x14ac:dyDescent="0.25">
      <c r="B13" s="4" t="s">
        <v>23</v>
      </c>
      <c r="C13" s="19">
        <v>2</v>
      </c>
      <c r="D13" s="19">
        <v>0</v>
      </c>
      <c r="E13" s="19">
        <v>63</v>
      </c>
      <c r="F13" s="19">
        <v>94</v>
      </c>
      <c r="G13" s="19">
        <v>159</v>
      </c>
      <c r="H13" s="19">
        <v>0</v>
      </c>
      <c r="I13" s="19">
        <v>2</v>
      </c>
      <c r="J13" s="19">
        <v>0</v>
      </c>
      <c r="K13" s="19">
        <v>2</v>
      </c>
      <c r="L13" s="19">
        <v>4</v>
      </c>
      <c r="M13" s="19">
        <v>2</v>
      </c>
      <c r="N13" s="19">
        <v>2</v>
      </c>
      <c r="O13" s="19">
        <v>63</v>
      </c>
      <c r="P13" s="19">
        <v>96</v>
      </c>
      <c r="Q13" s="19">
        <v>163</v>
      </c>
    </row>
    <row r="14" spans="2:17" ht="20.100000000000001" customHeight="1" thickBot="1" x14ac:dyDescent="0.25">
      <c r="B14" s="4" t="s">
        <v>24</v>
      </c>
      <c r="C14" s="19">
        <v>2</v>
      </c>
      <c r="D14" s="19">
        <v>7</v>
      </c>
      <c r="E14" s="19">
        <v>97</v>
      </c>
      <c r="F14" s="19">
        <v>84</v>
      </c>
      <c r="G14" s="19">
        <v>190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2</v>
      </c>
      <c r="N14" s="19">
        <v>7</v>
      </c>
      <c r="O14" s="19">
        <v>97</v>
      </c>
      <c r="P14" s="19">
        <v>84</v>
      </c>
      <c r="Q14" s="19">
        <v>190</v>
      </c>
    </row>
    <row r="15" spans="2:17" ht="20.100000000000001" customHeight="1" thickBot="1" x14ac:dyDescent="0.25">
      <c r="B15" s="4" t="s">
        <v>25</v>
      </c>
      <c r="C15" s="19">
        <v>1</v>
      </c>
      <c r="D15" s="19">
        <v>6</v>
      </c>
      <c r="E15" s="19">
        <v>91</v>
      </c>
      <c r="F15" s="19">
        <v>196</v>
      </c>
      <c r="G15" s="19">
        <v>294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1</v>
      </c>
      <c r="N15" s="19">
        <v>6</v>
      </c>
      <c r="O15" s="19">
        <v>91</v>
      </c>
      <c r="P15" s="19">
        <v>196</v>
      </c>
      <c r="Q15" s="19">
        <v>294</v>
      </c>
    </row>
    <row r="16" spans="2:17" ht="20.100000000000001" customHeight="1" thickBot="1" x14ac:dyDescent="0.25">
      <c r="B16" s="4" t="s">
        <v>26</v>
      </c>
      <c r="C16" s="19">
        <v>4</v>
      </c>
      <c r="D16" s="19">
        <v>2</v>
      </c>
      <c r="E16" s="19">
        <v>74</v>
      </c>
      <c r="F16" s="19">
        <v>73</v>
      </c>
      <c r="G16" s="19">
        <v>153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4</v>
      </c>
      <c r="N16" s="19">
        <v>2</v>
      </c>
      <c r="O16" s="19">
        <v>74</v>
      </c>
      <c r="P16" s="19">
        <v>73</v>
      </c>
      <c r="Q16" s="19">
        <v>153</v>
      </c>
    </row>
    <row r="17" spans="2:17" ht="20.100000000000001" customHeight="1" thickBot="1" x14ac:dyDescent="0.25">
      <c r="B17" s="4" t="s">
        <v>27</v>
      </c>
      <c r="C17" s="19">
        <v>0</v>
      </c>
      <c r="D17" s="19">
        <v>0</v>
      </c>
      <c r="E17" s="19">
        <v>24</v>
      </c>
      <c r="F17" s="19">
        <v>23</v>
      </c>
      <c r="G17" s="19">
        <v>47</v>
      </c>
      <c r="H17" s="19">
        <v>0</v>
      </c>
      <c r="I17" s="19">
        <v>0</v>
      </c>
      <c r="J17" s="19">
        <v>0</v>
      </c>
      <c r="K17" s="19">
        <v>5</v>
      </c>
      <c r="L17" s="19">
        <v>5</v>
      </c>
      <c r="M17" s="19">
        <v>0</v>
      </c>
      <c r="N17" s="19">
        <v>0</v>
      </c>
      <c r="O17" s="19">
        <v>24</v>
      </c>
      <c r="P17" s="19">
        <v>28</v>
      </c>
      <c r="Q17" s="19">
        <v>52</v>
      </c>
    </row>
    <row r="18" spans="2:17" ht="20.100000000000001" customHeight="1" thickBot="1" x14ac:dyDescent="0.25">
      <c r="B18" s="4" t="s">
        <v>28</v>
      </c>
      <c r="C18" s="19">
        <v>1</v>
      </c>
      <c r="D18" s="19">
        <v>7</v>
      </c>
      <c r="E18" s="19">
        <v>105</v>
      </c>
      <c r="F18" s="19">
        <v>189</v>
      </c>
      <c r="G18" s="19">
        <v>302</v>
      </c>
      <c r="H18" s="19">
        <v>0</v>
      </c>
      <c r="I18" s="19">
        <v>1</v>
      </c>
      <c r="J18" s="19">
        <v>0</v>
      </c>
      <c r="K18" s="19">
        <v>0</v>
      </c>
      <c r="L18" s="19">
        <v>1</v>
      </c>
      <c r="M18" s="19">
        <v>1</v>
      </c>
      <c r="N18" s="19">
        <v>8</v>
      </c>
      <c r="O18" s="19">
        <v>105</v>
      </c>
      <c r="P18" s="19">
        <v>189</v>
      </c>
      <c r="Q18" s="19">
        <v>303</v>
      </c>
    </row>
    <row r="19" spans="2:17" ht="20.100000000000001" customHeight="1" thickBot="1" x14ac:dyDescent="0.25">
      <c r="B19" s="4" t="s">
        <v>29</v>
      </c>
      <c r="C19" s="19">
        <v>2</v>
      </c>
      <c r="D19" s="19">
        <v>2</v>
      </c>
      <c r="E19" s="19">
        <v>192</v>
      </c>
      <c r="F19" s="19">
        <v>131</v>
      </c>
      <c r="G19" s="19">
        <v>327</v>
      </c>
      <c r="H19" s="19">
        <v>0</v>
      </c>
      <c r="I19" s="19">
        <v>0</v>
      </c>
      <c r="J19" s="19">
        <v>0</v>
      </c>
      <c r="K19" s="19">
        <v>2</v>
      </c>
      <c r="L19" s="19">
        <v>2</v>
      </c>
      <c r="M19" s="19">
        <v>2</v>
      </c>
      <c r="N19" s="19">
        <v>2</v>
      </c>
      <c r="O19" s="19">
        <v>192</v>
      </c>
      <c r="P19" s="19">
        <v>133</v>
      </c>
      <c r="Q19" s="19">
        <v>329</v>
      </c>
    </row>
    <row r="20" spans="2:17" ht="20.100000000000001" customHeight="1" thickBot="1" x14ac:dyDescent="0.25">
      <c r="B20" s="4" t="s">
        <v>30</v>
      </c>
      <c r="C20" s="19">
        <v>30</v>
      </c>
      <c r="D20" s="19">
        <v>25</v>
      </c>
      <c r="E20" s="19">
        <v>920</v>
      </c>
      <c r="F20" s="19">
        <v>643</v>
      </c>
      <c r="G20" s="19">
        <v>1618</v>
      </c>
      <c r="H20" s="19">
        <v>0</v>
      </c>
      <c r="I20" s="19">
        <v>0</v>
      </c>
      <c r="J20" s="19">
        <v>0</v>
      </c>
      <c r="K20" s="19">
        <v>9</v>
      </c>
      <c r="L20" s="19">
        <v>9</v>
      </c>
      <c r="M20" s="19">
        <v>30</v>
      </c>
      <c r="N20" s="19">
        <v>25</v>
      </c>
      <c r="O20" s="19">
        <v>920</v>
      </c>
      <c r="P20" s="19">
        <v>652</v>
      </c>
      <c r="Q20" s="19">
        <v>1627</v>
      </c>
    </row>
    <row r="21" spans="2:17" ht="20.100000000000001" customHeight="1" thickBot="1" x14ac:dyDescent="0.25">
      <c r="B21" s="4" t="s">
        <v>31</v>
      </c>
      <c r="C21" s="19">
        <v>6</v>
      </c>
      <c r="D21" s="19">
        <v>3</v>
      </c>
      <c r="E21" s="19">
        <v>620</v>
      </c>
      <c r="F21" s="19">
        <v>409</v>
      </c>
      <c r="G21" s="19">
        <v>1038</v>
      </c>
      <c r="H21" s="19">
        <v>0</v>
      </c>
      <c r="I21" s="19">
        <v>2</v>
      </c>
      <c r="J21" s="19">
        <v>0</v>
      </c>
      <c r="K21" s="19">
        <v>1</v>
      </c>
      <c r="L21" s="19">
        <v>3</v>
      </c>
      <c r="M21" s="19">
        <v>6</v>
      </c>
      <c r="N21" s="19">
        <v>5</v>
      </c>
      <c r="O21" s="19">
        <v>620</v>
      </c>
      <c r="P21" s="19">
        <v>410</v>
      </c>
      <c r="Q21" s="19">
        <v>1041</v>
      </c>
    </row>
    <row r="22" spans="2:17" ht="20.100000000000001" customHeight="1" thickBot="1" x14ac:dyDescent="0.25">
      <c r="B22" s="4" t="s">
        <v>32</v>
      </c>
      <c r="C22" s="19">
        <v>0</v>
      </c>
      <c r="D22" s="19">
        <v>2</v>
      </c>
      <c r="E22" s="19">
        <v>74</v>
      </c>
      <c r="F22" s="19">
        <v>63</v>
      </c>
      <c r="G22" s="19">
        <v>139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2</v>
      </c>
      <c r="O22" s="19">
        <v>74</v>
      </c>
      <c r="P22" s="19">
        <v>63</v>
      </c>
      <c r="Q22" s="19">
        <v>139</v>
      </c>
    </row>
    <row r="23" spans="2:17" ht="20.100000000000001" customHeight="1" thickBot="1" x14ac:dyDescent="0.25">
      <c r="B23" s="4" t="s">
        <v>33</v>
      </c>
      <c r="C23" s="19">
        <v>2</v>
      </c>
      <c r="D23" s="19">
        <v>3</v>
      </c>
      <c r="E23" s="19">
        <v>86</v>
      </c>
      <c r="F23" s="19">
        <v>237</v>
      </c>
      <c r="G23" s="19">
        <v>328</v>
      </c>
      <c r="H23" s="19">
        <v>0</v>
      </c>
      <c r="I23" s="19">
        <v>0</v>
      </c>
      <c r="J23" s="19">
        <v>0</v>
      </c>
      <c r="K23" s="19">
        <v>1</v>
      </c>
      <c r="L23" s="19">
        <v>1</v>
      </c>
      <c r="M23" s="19">
        <v>2</v>
      </c>
      <c r="N23" s="19">
        <v>3</v>
      </c>
      <c r="O23" s="19">
        <v>86</v>
      </c>
      <c r="P23" s="19">
        <v>238</v>
      </c>
      <c r="Q23" s="19">
        <v>329</v>
      </c>
    </row>
    <row r="24" spans="2:17" ht="20.100000000000001" customHeight="1" thickBot="1" x14ac:dyDescent="0.25">
      <c r="B24" s="4" t="s">
        <v>34</v>
      </c>
      <c r="C24" s="19">
        <v>29</v>
      </c>
      <c r="D24" s="19">
        <v>15</v>
      </c>
      <c r="E24" s="19">
        <v>365</v>
      </c>
      <c r="F24" s="19">
        <v>719</v>
      </c>
      <c r="G24" s="19">
        <v>1128</v>
      </c>
      <c r="H24" s="19">
        <v>0</v>
      </c>
      <c r="I24" s="19">
        <v>1</v>
      </c>
      <c r="J24" s="19">
        <v>0</v>
      </c>
      <c r="K24" s="19">
        <v>5</v>
      </c>
      <c r="L24" s="19">
        <v>6</v>
      </c>
      <c r="M24" s="19">
        <v>29</v>
      </c>
      <c r="N24" s="19">
        <v>16</v>
      </c>
      <c r="O24" s="19">
        <v>365</v>
      </c>
      <c r="P24" s="19">
        <v>724</v>
      </c>
      <c r="Q24" s="19">
        <v>1134</v>
      </c>
    </row>
    <row r="25" spans="2:17" ht="20.100000000000001" customHeight="1" thickBot="1" x14ac:dyDescent="0.25">
      <c r="B25" s="4" t="s">
        <v>35</v>
      </c>
      <c r="C25" s="19">
        <v>4</v>
      </c>
      <c r="D25" s="19">
        <v>0</v>
      </c>
      <c r="E25" s="19">
        <v>125</v>
      </c>
      <c r="F25" s="19">
        <v>61</v>
      </c>
      <c r="G25" s="19">
        <v>190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4</v>
      </c>
      <c r="N25" s="19">
        <v>0</v>
      </c>
      <c r="O25" s="19">
        <v>125</v>
      </c>
      <c r="P25" s="19">
        <v>61</v>
      </c>
      <c r="Q25" s="19">
        <v>190</v>
      </c>
    </row>
    <row r="26" spans="2:17" ht="20.100000000000001" customHeight="1" thickBot="1" x14ac:dyDescent="0.25">
      <c r="B26" s="4" t="s">
        <v>36</v>
      </c>
      <c r="C26" s="19">
        <v>0</v>
      </c>
      <c r="D26" s="19">
        <v>0</v>
      </c>
      <c r="E26" s="19">
        <v>22</v>
      </c>
      <c r="F26" s="19">
        <v>55</v>
      </c>
      <c r="G26" s="19">
        <v>77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22</v>
      </c>
      <c r="P26" s="19">
        <v>55</v>
      </c>
      <c r="Q26" s="19">
        <v>77</v>
      </c>
    </row>
    <row r="27" spans="2:17" ht="20.100000000000001" customHeight="1" thickBot="1" x14ac:dyDescent="0.25">
      <c r="B27" s="5" t="s">
        <v>37</v>
      </c>
      <c r="C27" s="19">
        <v>0</v>
      </c>
      <c r="D27" s="19">
        <v>5</v>
      </c>
      <c r="E27" s="19">
        <v>99</v>
      </c>
      <c r="F27" s="19">
        <v>194</v>
      </c>
      <c r="G27" s="19">
        <v>298</v>
      </c>
      <c r="H27" s="19">
        <v>0</v>
      </c>
      <c r="I27" s="19">
        <v>0</v>
      </c>
      <c r="J27" s="19">
        <v>0</v>
      </c>
      <c r="K27" s="19">
        <v>1</v>
      </c>
      <c r="L27" s="19">
        <v>1</v>
      </c>
      <c r="M27" s="19">
        <v>0</v>
      </c>
      <c r="N27" s="19">
        <v>5</v>
      </c>
      <c r="O27" s="19">
        <v>99</v>
      </c>
      <c r="P27" s="19">
        <v>195</v>
      </c>
      <c r="Q27" s="19">
        <v>299</v>
      </c>
    </row>
    <row r="28" spans="2:17" ht="20.100000000000001" customHeight="1" thickBot="1" x14ac:dyDescent="0.25">
      <c r="B28" s="6" t="s">
        <v>38</v>
      </c>
      <c r="C28" s="20">
        <v>0</v>
      </c>
      <c r="D28" s="20">
        <v>0</v>
      </c>
      <c r="E28" s="20">
        <v>42</v>
      </c>
      <c r="F28" s="20">
        <v>28</v>
      </c>
      <c r="G28" s="20">
        <v>70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42</v>
      </c>
      <c r="P28" s="20">
        <v>28</v>
      </c>
      <c r="Q28" s="20">
        <v>70</v>
      </c>
    </row>
    <row r="29" spans="2:17" ht="20.100000000000001" customHeight="1" thickBot="1" x14ac:dyDescent="0.25">
      <c r="B29" s="7" t="s">
        <v>39</v>
      </c>
      <c r="C29" s="9">
        <f>SUM(C12:C28)</f>
        <v>96</v>
      </c>
      <c r="D29" s="9">
        <f t="shared" ref="D29:Q29" si="0">SUM(D12:D28)</f>
        <v>81</v>
      </c>
      <c r="E29" s="9">
        <f t="shared" si="0"/>
        <v>3771</v>
      </c>
      <c r="F29" s="9">
        <f t="shared" si="0"/>
        <v>3934</v>
      </c>
      <c r="G29" s="9">
        <f t="shared" si="0"/>
        <v>7882</v>
      </c>
      <c r="H29" s="9">
        <f t="shared" si="0"/>
        <v>0</v>
      </c>
      <c r="I29" s="9">
        <f t="shared" si="0"/>
        <v>6</v>
      </c>
      <c r="J29" s="9">
        <f t="shared" si="0"/>
        <v>0</v>
      </c>
      <c r="K29" s="9">
        <f t="shared" si="0"/>
        <v>29</v>
      </c>
      <c r="L29" s="9">
        <f t="shared" si="0"/>
        <v>35</v>
      </c>
      <c r="M29" s="9">
        <f t="shared" si="0"/>
        <v>96</v>
      </c>
      <c r="N29" s="9">
        <f t="shared" si="0"/>
        <v>87</v>
      </c>
      <c r="O29" s="9">
        <f t="shared" si="0"/>
        <v>3771</v>
      </c>
      <c r="P29" s="9">
        <f t="shared" si="0"/>
        <v>3963</v>
      </c>
      <c r="Q29" s="9">
        <f t="shared" si="0"/>
        <v>7917</v>
      </c>
    </row>
    <row r="30" spans="2:17" x14ac:dyDescent="0.2"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</sheetData>
  <mergeCells count="12">
    <mergeCell ref="O10:P10"/>
    <mergeCell ref="Q10:Q11"/>
    <mergeCell ref="C9:G9"/>
    <mergeCell ref="H9:L9"/>
    <mergeCell ref="M9:Q9"/>
    <mergeCell ref="C10:D10"/>
    <mergeCell ref="E10:F10"/>
    <mergeCell ref="G10:G11"/>
    <mergeCell ref="H10:I10"/>
    <mergeCell ref="J10:K10"/>
    <mergeCell ref="L10:L11"/>
    <mergeCell ref="M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2020-06-09T10:53:28Z</cp:lastPrinted>
  <dcterms:created xsi:type="dcterms:W3CDTF">2018-11-16T09:47:02Z</dcterms:created>
  <dcterms:modified xsi:type="dcterms:W3CDTF">2025-12-12T13:02:21Z</dcterms:modified>
</cp:coreProperties>
</file>